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5480" windowHeight="11640"/>
  </bookViews>
  <sheets>
    <sheet name="Summary Sheet" sheetId="9" r:id="rId1"/>
    <sheet name="SEER Space Saving Combos" sheetId="4" r:id="rId2"/>
    <sheet name="SEER Energy Efficient Combos" sheetId="7" r:id="rId3"/>
    <sheet name="SCOP Space Saving Combos" sheetId="6" r:id="rId4"/>
    <sheet name="SCOP Energy Efficiency Combos" sheetId="8" r:id="rId5"/>
  </sheets>
  <definedNames>
    <definedName name="_xlnm._FilterDatabase" localSheetId="4" hidden="1">'SCOP Energy Efficiency Combos'!$E$7:$J$8</definedName>
    <definedName name="_xlnm._FilterDatabase" localSheetId="1" hidden="1">'SEER Space Saving Combos'!$B$6:$M$63</definedName>
    <definedName name="_xlnm.Print_Area" localSheetId="4">'SCOP Energy Efficiency Combos'!$A$1:$K$57</definedName>
    <definedName name="_xlnm.Print_Area" localSheetId="3">'SCOP Space Saving Combos'!$A$1:$K$63</definedName>
    <definedName name="_xlnm.Print_Area" localSheetId="2">'SEER Energy Efficient Combos'!$A$1:$K$57</definedName>
    <definedName name="_xlnm.Print_Area" localSheetId="1">'SEER Space Saving Combos'!$A$1:$K$63</definedName>
    <definedName name="_xlnm.Print_Titles" localSheetId="0">'Summary Sheet'!$1:$4</definedName>
  </definedNames>
  <calcPr calcId="145621"/>
</workbook>
</file>

<file path=xl/calcChain.xml><?xml version="1.0" encoding="utf-8"?>
<calcChain xmlns="http://schemas.openxmlformats.org/spreadsheetml/2006/main">
  <c r="H61" i="9" l="1"/>
  <c r="H63" i="9"/>
  <c r="H65" i="9"/>
  <c r="H67" i="9"/>
  <c r="H69" i="9"/>
  <c r="H71" i="9"/>
  <c r="H73" i="9"/>
  <c r="H75" i="9"/>
  <c r="H77" i="9"/>
  <c r="H79" i="9"/>
  <c r="H81" i="9"/>
  <c r="H83" i="9"/>
  <c r="H85" i="9"/>
  <c r="H87" i="9"/>
  <c r="H59" i="9"/>
  <c r="F67" i="9"/>
  <c r="F69" i="9"/>
  <c r="F71" i="9"/>
  <c r="F73" i="9"/>
  <c r="F75" i="9"/>
  <c r="F77" i="9"/>
  <c r="F79" i="9"/>
  <c r="F81" i="9"/>
  <c r="F83" i="9"/>
  <c r="F85" i="9"/>
  <c r="F87" i="9"/>
  <c r="F65" i="9"/>
  <c r="F63" i="9"/>
  <c r="F61" i="9"/>
  <c r="F59" i="9"/>
  <c r="Q21" i="4" l="1"/>
  <c r="Q20" i="4"/>
  <c r="P20" i="4"/>
  <c r="O20" i="4"/>
  <c r="N20" i="4"/>
  <c r="Q18" i="4"/>
  <c r="P18" i="4"/>
  <c r="O18" i="4"/>
  <c r="N18" i="4"/>
  <c r="Q16" i="4"/>
  <c r="P16" i="4"/>
  <c r="O16" i="4"/>
  <c r="N16" i="4"/>
  <c r="Q14" i="4"/>
  <c r="P14" i="4"/>
  <c r="O14" i="4"/>
  <c r="N14" i="4"/>
  <c r="Q12" i="4"/>
  <c r="P12" i="4"/>
  <c r="O12" i="4"/>
  <c r="N12" i="4"/>
  <c r="Q11" i="4"/>
  <c r="Q10" i="4"/>
  <c r="P10" i="4"/>
  <c r="O10" i="4"/>
  <c r="N10" i="4"/>
  <c r="P20" i="6"/>
  <c r="O20" i="6"/>
  <c r="N20" i="6"/>
  <c r="P18" i="6"/>
  <c r="O18" i="6"/>
  <c r="N18" i="6"/>
  <c r="P16" i="6"/>
  <c r="O16" i="6"/>
  <c r="N16" i="6"/>
  <c r="P14" i="6"/>
  <c r="O14" i="6"/>
  <c r="N14" i="6"/>
  <c r="P12" i="6"/>
  <c r="O12" i="6"/>
  <c r="N12" i="6"/>
  <c r="P10" i="6"/>
  <c r="O10" i="6"/>
  <c r="N10" i="6"/>
  <c r="R12" i="4" l="1"/>
  <c r="F9" i="9" s="1"/>
  <c r="R14" i="4"/>
  <c r="F11" i="9" s="1"/>
  <c r="R16" i="4"/>
  <c r="F13" i="9" s="1"/>
  <c r="R18" i="4"/>
  <c r="F15" i="9" s="1"/>
  <c r="R20" i="4"/>
  <c r="F17" i="9" s="1"/>
  <c r="R10" i="4"/>
  <c r="F7" i="9" s="1"/>
  <c r="Q51" i="7" l="1"/>
  <c r="Q50" i="7"/>
  <c r="Q49" i="7"/>
  <c r="Q48" i="7"/>
  <c r="Q47" i="7"/>
  <c r="Q46" i="7"/>
  <c r="Q45" i="7"/>
  <c r="Q44" i="7"/>
  <c r="Q43" i="7"/>
  <c r="Q42" i="7"/>
  <c r="Q41" i="7"/>
  <c r="Q40" i="7"/>
  <c r="Q39" i="7"/>
  <c r="Q38" i="7"/>
  <c r="Q37" i="7"/>
  <c r="Q36" i="7"/>
  <c r="Q35" i="7"/>
  <c r="Q34" i="7"/>
  <c r="Q33" i="7"/>
  <c r="Q32" i="7"/>
  <c r="Q31" i="7"/>
  <c r="Q30" i="7"/>
  <c r="Q29" i="7"/>
  <c r="Q28" i="7"/>
  <c r="Q27" i="7"/>
  <c r="Q26" i="7"/>
  <c r="Q25" i="7"/>
  <c r="Q24" i="7"/>
  <c r="Q23" i="7"/>
  <c r="Q22" i="7"/>
  <c r="P51" i="7"/>
  <c r="O51" i="7"/>
  <c r="N51" i="7"/>
  <c r="P49" i="7"/>
  <c r="O49" i="7"/>
  <c r="N49" i="7"/>
  <c r="P47" i="7"/>
  <c r="O47" i="7"/>
  <c r="N47" i="7"/>
  <c r="P45" i="7"/>
  <c r="O45" i="7"/>
  <c r="N45" i="7"/>
  <c r="P43" i="7"/>
  <c r="O43" i="7"/>
  <c r="N43" i="7"/>
  <c r="P41" i="7"/>
  <c r="O41" i="7"/>
  <c r="N41" i="7"/>
  <c r="P39" i="7"/>
  <c r="O39" i="7"/>
  <c r="N39" i="7"/>
  <c r="P37" i="7"/>
  <c r="O37" i="7"/>
  <c r="N37" i="7"/>
  <c r="P35" i="7"/>
  <c r="O35" i="7"/>
  <c r="N35" i="7"/>
  <c r="P33" i="7"/>
  <c r="O33" i="7"/>
  <c r="N33" i="7"/>
  <c r="P31" i="7"/>
  <c r="O31" i="7"/>
  <c r="N31" i="7"/>
  <c r="P29" i="7"/>
  <c r="O29" i="7"/>
  <c r="N29" i="7"/>
  <c r="P27" i="7"/>
  <c r="O27" i="7"/>
  <c r="N27" i="7"/>
  <c r="P25" i="7"/>
  <c r="O25" i="7"/>
  <c r="N25" i="7"/>
  <c r="P23" i="7"/>
  <c r="O23" i="7"/>
  <c r="N23" i="7"/>
  <c r="Q21" i="7"/>
  <c r="Q20" i="7"/>
  <c r="P20" i="7"/>
  <c r="O20" i="7"/>
  <c r="N20" i="7"/>
  <c r="Q18" i="7"/>
  <c r="P18" i="7"/>
  <c r="O18" i="7"/>
  <c r="N18" i="7"/>
  <c r="Q16" i="7"/>
  <c r="P16" i="7"/>
  <c r="O16" i="7"/>
  <c r="N16" i="7"/>
  <c r="Q14" i="7"/>
  <c r="P14" i="7"/>
  <c r="P40" i="7" s="1"/>
  <c r="O14" i="7"/>
  <c r="O40" i="7" s="1"/>
  <c r="N14" i="7"/>
  <c r="Q12" i="7"/>
  <c r="P12" i="7"/>
  <c r="O12" i="7"/>
  <c r="N12" i="7"/>
  <c r="Q11" i="7"/>
  <c r="Q10" i="7"/>
  <c r="P10" i="7"/>
  <c r="O10" i="7"/>
  <c r="N10" i="7"/>
  <c r="P57" i="4"/>
  <c r="O57" i="4"/>
  <c r="N57" i="4"/>
  <c r="P56" i="4"/>
  <c r="O56" i="4"/>
  <c r="N56" i="4"/>
  <c r="P55" i="4"/>
  <c r="O55" i="4"/>
  <c r="N55" i="4"/>
  <c r="P54" i="4"/>
  <c r="O54" i="4"/>
  <c r="N54" i="4"/>
  <c r="P53" i="4"/>
  <c r="O53" i="4"/>
  <c r="N53" i="4"/>
  <c r="P52" i="4"/>
  <c r="O52" i="4"/>
  <c r="N52" i="4"/>
  <c r="P51" i="4"/>
  <c r="O51" i="4"/>
  <c r="N51" i="4"/>
  <c r="P50" i="4"/>
  <c r="O50" i="4"/>
  <c r="N50" i="4"/>
  <c r="P49" i="4"/>
  <c r="O49" i="4"/>
  <c r="N49" i="4"/>
  <c r="P48" i="4"/>
  <c r="O48" i="4"/>
  <c r="N48" i="4"/>
  <c r="P47" i="4"/>
  <c r="O47" i="4"/>
  <c r="N47" i="4"/>
  <c r="P46" i="4"/>
  <c r="O46" i="4"/>
  <c r="N46" i="4"/>
  <c r="P45" i="4"/>
  <c r="O45" i="4"/>
  <c r="N45" i="4"/>
  <c r="P44" i="4"/>
  <c r="O44" i="4"/>
  <c r="N44" i="4"/>
  <c r="P43" i="4"/>
  <c r="O43" i="4"/>
  <c r="N43" i="4"/>
  <c r="P42" i="4"/>
  <c r="O42" i="4"/>
  <c r="N42" i="4"/>
  <c r="P41" i="4"/>
  <c r="O41" i="4"/>
  <c r="N41" i="4"/>
  <c r="P40" i="4"/>
  <c r="O40" i="4"/>
  <c r="N40" i="4"/>
  <c r="P39" i="4"/>
  <c r="O39" i="4"/>
  <c r="N39" i="4"/>
  <c r="P38" i="4"/>
  <c r="O38" i="4"/>
  <c r="N38" i="4"/>
  <c r="P37" i="4"/>
  <c r="O37" i="4"/>
  <c r="N37" i="4"/>
  <c r="P36" i="4"/>
  <c r="O36" i="4"/>
  <c r="N36" i="4"/>
  <c r="P35" i="4"/>
  <c r="O35" i="4"/>
  <c r="N35" i="4"/>
  <c r="P34" i="4"/>
  <c r="O34" i="4"/>
  <c r="N34" i="4"/>
  <c r="P33" i="4"/>
  <c r="O33" i="4"/>
  <c r="N33" i="4"/>
  <c r="P32" i="4"/>
  <c r="O32" i="4"/>
  <c r="N32" i="4"/>
  <c r="P31" i="4"/>
  <c r="O31" i="4"/>
  <c r="N31" i="4"/>
  <c r="P30" i="4"/>
  <c r="O30" i="4"/>
  <c r="N30" i="4"/>
  <c r="P29" i="4"/>
  <c r="O29" i="4"/>
  <c r="N29" i="4"/>
  <c r="P28" i="4"/>
  <c r="O28" i="4"/>
  <c r="N28" i="4"/>
  <c r="P27" i="4"/>
  <c r="O27" i="4"/>
  <c r="N27" i="4"/>
  <c r="P26" i="4"/>
  <c r="O26" i="4"/>
  <c r="N26" i="4"/>
  <c r="P25" i="4"/>
  <c r="O25" i="4"/>
  <c r="N25" i="4"/>
  <c r="P24" i="4"/>
  <c r="O24" i="4"/>
  <c r="N24" i="4"/>
  <c r="P23" i="4"/>
  <c r="O23" i="4"/>
  <c r="N23" i="4"/>
  <c r="R22" i="4" s="1"/>
  <c r="F19" i="9" s="1"/>
  <c r="P22" i="4"/>
  <c r="O22" i="4"/>
  <c r="N22" i="4"/>
  <c r="P20" i="8"/>
  <c r="O20" i="8"/>
  <c r="N20" i="8"/>
  <c r="P18" i="8"/>
  <c r="O18" i="8"/>
  <c r="N18" i="8"/>
  <c r="P16" i="8"/>
  <c r="O16" i="8"/>
  <c r="N16" i="8"/>
  <c r="P14" i="8"/>
  <c r="O14" i="8"/>
  <c r="N14" i="8"/>
  <c r="P12" i="8"/>
  <c r="O12" i="8"/>
  <c r="N12" i="8"/>
  <c r="P10" i="8"/>
  <c r="O10" i="8"/>
  <c r="N10" i="8"/>
  <c r="R10" i="8" s="1"/>
  <c r="R18" i="7" l="1"/>
  <c r="R12" i="7"/>
  <c r="N28" i="7"/>
  <c r="R10" i="7"/>
  <c r="N46" i="7"/>
  <c r="R16" i="7"/>
  <c r="N40" i="7"/>
  <c r="R40" i="7" s="1"/>
  <c r="R14" i="7"/>
  <c r="R20" i="7"/>
  <c r="R24" i="4"/>
  <c r="F21" i="9" s="1"/>
  <c r="R30" i="4"/>
  <c r="F27" i="9" s="1"/>
  <c r="R34" i="4"/>
  <c r="F31" i="9" s="1"/>
  <c r="R38" i="4"/>
  <c r="F35" i="9" s="1"/>
  <c r="R40" i="4"/>
  <c r="F37" i="9" s="1"/>
  <c r="R44" i="4"/>
  <c r="F41" i="9" s="1"/>
  <c r="R48" i="4"/>
  <c r="F45" i="9" s="1"/>
  <c r="R50" i="4"/>
  <c r="F47" i="9" s="1"/>
  <c r="R52" i="4"/>
  <c r="F49" i="9" s="1"/>
  <c r="R54" i="4"/>
  <c r="F51" i="9" s="1"/>
  <c r="R56" i="4"/>
  <c r="F53" i="9" s="1"/>
  <c r="R26" i="4"/>
  <c r="F23" i="9" s="1"/>
  <c r="R28" i="4"/>
  <c r="F25" i="9" s="1"/>
  <c r="R32" i="4"/>
  <c r="F29" i="9" s="1"/>
  <c r="R36" i="4"/>
  <c r="F33" i="9" s="1"/>
  <c r="R42" i="4"/>
  <c r="F39" i="9" s="1"/>
  <c r="R46" i="4"/>
  <c r="F43" i="9" s="1"/>
  <c r="R18" i="8"/>
  <c r="R14" i="8"/>
  <c r="R12" i="8"/>
  <c r="R16" i="8"/>
  <c r="R20" i="8"/>
  <c r="O48" i="7"/>
  <c r="O42" i="7"/>
  <c r="P48" i="7"/>
  <c r="P38" i="7"/>
  <c r="P42" i="7"/>
  <c r="N30" i="7"/>
  <c r="P44" i="7"/>
  <c r="O50" i="7"/>
  <c r="P50" i="7"/>
  <c r="O46" i="7"/>
  <c r="O38" i="7"/>
  <c r="P30" i="7"/>
  <c r="O44" i="7"/>
  <c r="P46" i="7"/>
  <c r="N50" i="7"/>
  <c r="O22" i="7"/>
  <c r="O30" i="7"/>
  <c r="O34" i="7"/>
  <c r="P24" i="7"/>
  <c r="P36" i="7"/>
  <c r="O26" i="7"/>
  <c r="O36" i="7"/>
  <c r="P32" i="7"/>
  <c r="O24" i="7"/>
  <c r="O28" i="7"/>
  <c r="O32" i="7"/>
  <c r="P22" i="7"/>
  <c r="P26" i="7"/>
  <c r="P28" i="7"/>
  <c r="P34" i="7"/>
  <c r="N22" i="7"/>
  <c r="N24" i="7"/>
  <c r="N26" i="7"/>
  <c r="N32" i="7"/>
  <c r="N34" i="7"/>
  <c r="N36" i="7"/>
  <c r="N38" i="7"/>
  <c r="N42" i="7"/>
  <c r="N44" i="7"/>
  <c r="N48" i="7"/>
  <c r="P51" i="8"/>
  <c r="P50" i="8"/>
  <c r="O51" i="8"/>
  <c r="O50" i="8"/>
  <c r="N51" i="8"/>
  <c r="N48" i="8"/>
  <c r="N50" i="8"/>
  <c r="P49" i="8"/>
  <c r="P48" i="8"/>
  <c r="O49" i="8"/>
  <c r="O48" i="8"/>
  <c r="N49" i="8"/>
  <c r="P47" i="8"/>
  <c r="P46" i="8"/>
  <c r="O47" i="8"/>
  <c r="O46" i="8"/>
  <c r="N47" i="8"/>
  <c r="N46" i="8"/>
  <c r="P45" i="8"/>
  <c r="P44" i="8"/>
  <c r="O45" i="8"/>
  <c r="O44" i="8"/>
  <c r="N45" i="8"/>
  <c r="N44" i="8"/>
  <c r="N42" i="8"/>
  <c r="P30" i="8"/>
  <c r="P43" i="8"/>
  <c r="P42" i="8"/>
  <c r="O43" i="8"/>
  <c r="O42" i="8"/>
  <c r="N43" i="8"/>
  <c r="P41" i="8"/>
  <c r="P40" i="8"/>
  <c r="O41" i="8"/>
  <c r="O40" i="8"/>
  <c r="N41" i="8"/>
  <c r="N40" i="8"/>
  <c r="P39" i="8"/>
  <c r="P38" i="8"/>
  <c r="O39" i="8"/>
  <c r="O38" i="8"/>
  <c r="N39" i="8"/>
  <c r="N38" i="8"/>
  <c r="P37" i="8"/>
  <c r="P36" i="8"/>
  <c r="O37" i="8"/>
  <c r="O36" i="8"/>
  <c r="N37" i="8"/>
  <c r="N36" i="8"/>
  <c r="P35" i="8"/>
  <c r="P34" i="8"/>
  <c r="O35" i="8"/>
  <c r="O34" i="8"/>
  <c r="N35" i="8"/>
  <c r="N34" i="8"/>
  <c r="P33" i="8"/>
  <c r="P32" i="8"/>
  <c r="O33" i="8"/>
  <c r="O32" i="8"/>
  <c r="N33" i="8"/>
  <c r="N32" i="8"/>
  <c r="P31" i="8"/>
  <c r="O31" i="8"/>
  <c r="O30" i="8"/>
  <c r="N31" i="8"/>
  <c r="N30" i="8"/>
  <c r="P29" i="8"/>
  <c r="P28" i="8"/>
  <c r="O29" i="8"/>
  <c r="O28" i="8"/>
  <c r="N29" i="8"/>
  <c r="N28" i="8"/>
  <c r="P27" i="8"/>
  <c r="O27" i="8"/>
  <c r="N27" i="8"/>
  <c r="P26" i="8"/>
  <c r="O26" i="8"/>
  <c r="N26" i="8"/>
  <c r="P25" i="8"/>
  <c r="O25" i="8"/>
  <c r="N25" i="8"/>
  <c r="O24" i="8"/>
  <c r="N24" i="8"/>
  <c r="P23" i="8"/>
  <c r="O23" i="8"/>
  <c r="N23" i="8"/>
  <c r="O22" i="8"/>
  <c r="P22" i="8"/>
  <c r="N22" i="8"/>
  <c r="R30" i="7" l="1"/>
  <c r="R48" i="7"/>
  <c r="R32" i="7"/>
  <c r="R46" i="7"/>
  <c r="R42" i="7"/>
  <c r="R38" i="7"/>
  <c r="R22" i="7"/>
  <c r="R28" i="7"/>
  <c r="R44" i="7"/>
  <c r="R26" i="7"/>
  <c r="R50" i="7"/>
  <c r="R24" i="7"/>
  <c r="R36" i="7"/>
  <c r="R34" i="7"/>
  <c r="R30" i="8"/>
  <c r="R44" i="8"/>
  <c r="R46" i="8"/>
  <c r="R26" i="8"/>
  <c r="R28" i="8"/>
  <c r="R32" i="8"/>
  <c r="R34" i="8"/>
  <c r="R36" i="8"/>
  <c r="R38" i="8"/>
  <c r="R40" i="8"/>
  <c r="R42" i="8"/>
  <c r="R50" i="8"/>
  <c r="R48" i="8"/>
  <c r="R22" i="8"/>
  <c r="P24" i="8"/>
  <c r="R24" i="8" s="1"/>
  <c r="P57" i="6" l="1"/>
  <c r="O57" i="6"/>
  <c r="N57" i="6"/>
  <c r="P55" i="6"/>
  <c r="O55" i="6"/>
  <c r="N55" i="6"/>
  <c r="P53" i="6"/>
  <c r="O53" i="6"/>
  <c r="N53" i="6"/>
  <c r="P51" i="6"/>
  <c r="O51" i="6"/>
  <c r="N51" i="6"/>
  <c r="P49" i="6"/>
  <c r="O49" i="6"/>
  <c r="N49" i="6"/>
  <c r="P47" i="6"/>
  <c r="O47" i="6"/>
  <c r="N47" i="6"/>
  <c r="P45" i="6"/>
  <c r="O45" i="6"/>
  <c r="N45" i="6"/>
  <c r="P43" i="6"/>
  <c r="O43" i="6"/>
  <c r="N43" i="6"/>
  <c r="P41" i="6"/>
  <c r="O41" i="6"/>
  <c r="N41" i="6"/>
  <c r="P39" i="6"/>
  <c r="O39" i="6"/>
  <c r="N39" i="6"/>
  <c r="P37" i="6"/>
  <c r="O37" i="6"/>
  <c r="N37" i="6"/>
  <c r="P35" i="6"/>
  <c r="O35" i="6"/>
  <c r="N35" i="6"/>
  <c r="P33" i="6"/>
  <c r="O33" i="6"/>
  <c r="N33" i="6"/>
  <c r="N31" i="6"/>
  <c r="P31" i="6"/>
  <c r="O31" i="6"/>
  <c r="P29" i="6"/>
  <c r="O29" i="6"/>
  <c r="N29" i="6"/>
  <c r="R28" i="6" s="1"/>
  <c r="H25" i="9" s="1"/>
  <c r="P27" i="6"/>
  <c r="O27" i="6"/>
  <c r="N27" i="6"/>
  <c r="P56" i="6"/>
  <c r="O56" i="6"/>
  <c r="N56" i="6"/>
  <c r="R56" i="6" s="1"/>
  <c r="H53" i="9" s="1"/>
  <c r="P54" i="6"/>
  <c r="O54" i="6"/>
  <c r="N54" i="6"/>
  <c r="P52" i="6"/>
  <c r="O52" i="6"/>
  <c r="N52" i="6"/>
  <c r="R52" i="6" s="1"/>
  <c r="H49" i="9" s="1"/>
  <c r="P50" i="6"/>
  <c r="O50" i="6"/>
  <c r="N50" i="6"/>
  <c r="P48" i="6"/>
  <c r="O48" i="6"/>
  <c r="N48" i="6"/>
  <c r="R48" i="6" s="1"/>
  <c r="H45" i="9" s="1"/>
  <c r="P46" i="6"/>
  <c r="O46" i="6"/>
  <c r="N46" i="6"/>
  <c r="P44" i="6"/>
  <c r="O44" i="6"/>
  <c r="N44" i="6"/>
  <c r="R44" i="6" s="1"/>
  <c r="H41" i="9" s="1"/>
  <c r="P42" i="6"/>
  <c r="O42" i="6"/>
  <c r="N42" i="6"/>
  <c r="P40" i="6"/>
  <c r="O40" i="6"/>
  <c r="N40" i="6"/>
  <c r="R40" i="6" s="1"/>
  <c r="H37" i="9" s="1"/>
  <c r="P38" i="6"/>
  <c r="O38" i="6"/>
  <c r="N38" i="6"/>
  <c r="P36" i="6"/>
  <c r="O36" i="6"/>
  <c r="N36" i="6"/>
  <c r="R36" i="6" s="1"/>
  <c r="H33" i="9" s="1"/>
  <c r="P34" i="6"/>
  <c r="O34" i="6"/>
  <c r="N34" i="6"/>
  <c r="P32" i="6"/>
  <c r="O32" i="6"/>
  <c r="N32" i="6"/>
  <c r="R32" i="6" s="1"/>
  <c r="H29" i="9" s="1"/>
  <c r="P30" i="6"/>
  <c r="O30" i="6"/>
  <c r="N30" i="6"/>
  <c r="P28" i="6"/>
  <c r="O28" i="6"/>
  <c r="N28" i="6"/>
  <c r="P26" i="6"/>
  <c r="O26" i="6"/>
  <c r="N26" i="6"/>
  <c r="P24" i="6"/>
  <c r="O24" i="6"/>
  <c r="N24" i="6"/>
  <c r="P25" i="6"/>
  <c r="O25" i="6"/>
  <c r="N25" i="6"/>
  <c r="O22" i="6"/>
  <c r="P22" i="6"/>
  <c r="N22" i="6"/>
  <c r="P23" i="6"/>
  <c r="O23" i="6"/>
  <c r="N23" i="6"/>
  <c r="R20" i="6"/>
  <c r="H17" i="9" s="1"/>
  <c r="R16" i="6"/>
  <c r="H13" i="9" s="1"/>
  <c r="R12" i="6"/>
  <c r="H9" i="9" s="1"/>
  <c r="R22" i="6" l="1"/>
  <c r="H19" i="9" s="1"/>
  <c r="R24" i="6"/>
  <c r="H21" i="9" s="1"/>
  <c r="R10" i="6"/>
  <c r="H7" i="9" s="1"/>
  <c r="R14" i="6"/>
  <c r="H11" i="9" s="1"/>
  <c r="R18" i="6"/>
  <c r="H15" i="9" s="1"/>
  <c r="R26" i="6"/>
  <c r="H23" i="9" s="1"/>
  <c r="R30" i="6"/>
  <c r="H27" i="9" s="1"/>
  <c r="R34" i="6"/>
  <c r="H31" i="9" s="1"/>
  <c r="R38" i="6"/>
  <c r="H35" i="9" s="1"/>
  <c r="R42" i="6"/>
  <c r="H39" i="9" s="1"/>
  <c r="R46" i="6"/>
  <c r="H43" i="9" s="1"/>
  <c r="R50" i="6"/>
  <c r="H47" i="9" s="1"/>
  <c r="R54" i="6"/>
  <c r="H51" i="9" s="1"/>
  <c r="Q57" i="4"/>
  <c r="Q56" i="4"/>
  <c r="Q55" i="4"/>
  <c r="Q54" i="4"/>
  <c r="Q53" i="4"/>
  <c r="Q52" i="4"/>
  <c r="Q51" i="4"/>
  <c r="Q50" i="4"/>
  <c r="Q49" i="4"/>
  <c r="Q48" i="4"/>
  <c r="Q47" i="4"/>
  <c r="Q46" i="4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J51" i="8" l="1"/>
  <c r="I51" i="8"/>
  <c r="H51" i="8"/>
  <c r="G51" i="8"/>
  <c r="F51" i="8"/>
  <c r="J50" i="8"/>
  <c r="I50" i="8"/>
  <c r="H50" i="8"/>
  <c r="G50" i="8"/>
  <c r="F50" i="8"/>
  <c r="J49" i="8"/>
  <c r="I49" i="8"/>
  <c r="H49" i="8"/>
  <c r="G49" i="8"/>
  <c r="F49" i="8"/>
  <c r="J48" i="8"/>
  <c r="I48" i="8"/>
  <c r="H48" i="8"/>
  <c r="G48" i="8"/>
  <c r="F48" i="8"/>
  <c r="J47" i="8"/>
  <c r="I47" i="8"/>
  <c r="H47" i="8"/>
  <c r="G47" i="8"/>
  <c r="F47" i="8"/>
  <c r="J46" i="8"/>
  <c r="I46" i="8"/>
  <c r="H46" i="8"/>
  <c r="G46" i="8"/>
  <c r="F46" i="8"/>
  <c r="J45" i="8"/>
  <c r="I45" i="8"/>
  <c r="H45" i="8"/>
  <c r="G45" i="8"/>
  <c r="F45" i="8"/>
  <c r="J44" i="8"/>
  <c r="I44" i="8"/>
  <c r="H44" i="8"/>
  <c r="G44" i="8"/>
  <c r="F44" i="8"/>
  <c r="J43" i="8"/>
  <c r="I43" i="8"/>
  <c r="H43" i="8"/>
  <c r="G43" i="8"/>
  <c r="F43" i="8"/>
  <c r="J42" i="8"/>
  <c r="I42" i="8"/>
  <c r="H42" i="8"/>
  <c r="G42" i="8"/>
  <c r="F42" i="8"/>
  <c r="F40" i="8"/>
  <c r="G40" i="8"/>
  <c r="H40" i="8"/>
  <c r="I40" i="8"/>
  <c r="J40" i="8"/>
  <c r="F41" i="8"/>
  <c r="G41" i="8"/>
  <c r="H41" i="8"/>
  <c r="I41" i="8"/>
  <c r="J41" i="8"/>
  <c r="J57" i="6"/>
  <c r="I57" i="6"/>
  <c r="H57" i="6"/>
  <c r="G57" i="6"/>
  <c r="F57" i="6"/>
  <c r="J56" i="6"/>
  <c r="I56" i="6"/>
  <c r="H56" i="6"/>
  <c r="G56" i="6"/>
  <c r="F56" i="6"/>
  <c r="J55" i="6"/>
  <c r="I55" i="6"/>
  <c r="H55" i="6"/>
  <c r="G55" i="6"/>
  <c r="F55" i="6"/>
  <c r="J54" i="6"/>
  <c r="I54" i="6"/>
  <c r="H54" i="6"/>
  <c r="G54" i="6"/>
  <c r="F54" i="6"/>
  <c r="J53" i="6"/>
  <c r="I53" i="6"/>
  <c r="H53" i="6"/>
  <c r="G53" i="6"/>
  <c r="F53" i="6"/>
  <c r="J52" i="6"/>
  <c r="I52" i="6"/>
  <c r="H52" i="6"/>
  <c r="G52" i="6"/>
  <c r="F52" i="6"/>
  <c r="J51" i="6"/>
  <c r="I51" i="6"/>
  <c r="H51" i="6"/>
  <c r="G51" i="6"/>
  <c r="F51" i="6"/>
  <c r="J50" i="6"/>
  <c r="I50" i="6"/>
  <c r="H50" i="6"/>
  <c r="G50" i="6"/>
  <c r="F50" i="6"/>
  <c r="F10" i="6"/>
  <c r="G10" i="6"/>
  <c r="H10" i="6"/>
  <c r="I10" i="6"/>
  <c r="J10" i="6"/>
  <c r="F11" i="6"/>
  <c r="G11" i="6"/>
  <c r="H11" i="6"/>
  <c r="I11" i="6"/>
  <c r="J11" i="6"/>
  <c r="F12" i="6"/>
  <c r="G12" i="6"/>
  <c r="H12" i="6"/>
  <c r="I12" i="6"/>
  <c r="J12" i="6"/>
  <c r="F13" i="6"/>
  <c r="G13" i="6"/>
  <c r="H13" i="6"/>
  <c r="I13" i="6"/>
  <c r="J13" i="6"/>
  <c r="F14" i="6"/>
  <c r="G14" i="6"/>
  <c r="H14" i="6"/>
  <c r="I14" i="6"/>
  <c r="J14" i="6"/>
  <c r="F15" i="6"/>
  <c r="G15" i="6"/>
  <c r="H15" i="6"/>
  <c r="I15" i="6"/>
  <c r="J15" i="6"/>
  <c r="F16" i="6"/>
  <c r="G16" i="6"/>
  <c r="H16" i="6"/>
  <c r="I16" i="6"/>
  <c r="J16" i="6"/>
  <c r="F17" i="6"/>
  <c r="G17" i="6"/>
  <c r="H17" i="6"/>
  <c r="I17" i="6"/>
  <c r="J17" i="6"/>
  <c r="F18" i="6"/>
  <c r="G18" i="6"/>
  <c r="H18" i="6"/>
  <c r="I18" i="6"/>
  <c r="J18" i="6"/>
  <c r="F19" i="6"/>
  <c r="G19" i="6"/>
  <c r="H19" i="6"/>
  <c r="I19" i="6"/>
  <c r="J19" i="6"/>
  <c r="F20" i="6"/>
  <c r="G20" i="6"/>
  <c r="H20" i="6"/>
  <c r="I20" i="6"/>
  <c r="J20" i="6"/>
  <c r="F21" i="6"/>
  <c r="G21" i="6"/>
  <c r="H21" i="6"/>
  <c r="I21" i="6"/>
  <c r="J21" i="6"/>
  <c r="F22" i="6"/>
  <c r="G22" i="6"/>
  <c r="H22" i="6"/>
  <c r="I22" i="6"/>
  <c r="J22" i="6"/>
  <c r="F23" i="6"/>
  <c r="G23" i="6"/>
  <c r="H23" i="6"/>
  <c r="I23" i="6"/>
  <c r="J23" i="6"/>
  <c r="F24" i="6"/>
  <c r="G24" i="6"/>
  <c r="H24" i="6"/>
  <c r="I24" i="6"/>
  <c r="J24" i="6"/>
  <c r="F25" i="6"/>
  <c r="G25" i="6"/>
  <c r="H25" i="6"/>
  <c r="I25" i="6"/>
  <c r="J25" i="6"/>
  <c r="F26" i="6"/>
  <c r="G26" i="6"/>
  <c r="H26" i="6"/>
  <c r="I26" i="6"/>
  <c r="J26" i="6"/>
  <c r="F27" i="6"/>
  <c r="G27" i="6"/>
  <c r="H27" i="6"/>
  <c r="I27" i="6"/>
  <c r="J27" i="6"/>
  <c r="F28" i="6"/>
  <c r="G28" i="6"/>
  <c r="H28" i="6"/>
  <c r="I28" i="6"/>
  <c r="J28" i="6"/>
  <c r="F29" i="6"/>
  <c r="G29" i="6"/>
  <c r="H29" i="6"/>
  <c r="I29" i="6"/>
  <c r="J29" i="6"/>
  <c r="F30" i="6"/>
  <c r="G30" i="6"/>
  <c r="H30" i="6"/>
  <c r="I30" i="6"/>
  <c r="J30" i="6"/>
  <c r="F31" i="6"/>
  <c r="G31" i="6"/>
  <c r="H31" i="6"/>
  <c r="I31" i="6"/>
  <c r="J31" i="6"/>
  <c r="F32" i="6"/>
  <c r="G32" i="6"/>
  <c r="H32" i="6"/>
  <c r="I32" i="6"/>
  <c r="J32" i="6"/>
  <c r="F33" i="6"/>
  <c r="G33" i="6"/>
  <c r="H33" i="6"/>
  <c r="I33" i="6"/>
  <c r="J33" i="6"/>
  <c r="F34" i="6"/>
  <c r="G34" i="6"/>
  <c r="H34" i="6"/>
  <c r="I34" i="6"/>
  <c r="J34" i="6"/>
  <c r="F35" i="6"/>
  <c r="G35" i="6"/>
  <c r="H35" i="6"/>
  <c r="I35" i="6"/>
  <c r="J35" i="6"/>
  <c r="F36" i="6"/>
  <c r="G36" i="6"/>
  <c r="H36" i="6"/>
  <c r="I36" i="6"/>
  <c r="J36" i="6"/>
  <c r="F37" i="6"/>
  <c r="G37" i="6"/>
  <c r="H37" i="6"/>
  <c r="I37" i="6"/>
  <c r="J37" i="6"/>
  <c r="F38" i="6"/>
  <c r="G38" i="6"/>
  <c r="H38" i="6"/>
  <c r="I38" i="6"/>
  <c r="J38" i="6"/>
  <c r="F39" i="6"/>
  <c r="G39" i="6"/>
  <c r="H39" i="6"/>
  <c r="I39" i="6"/>
  <c r="J39" i="6"/>
  <c r="F40" i="6"/>
  <c r="G40" i="6"/>
  <c r="H40" i="6"/>
  <c r="I40" i="6"/>
  <c r="J40" i="6"/>
  <c r="F41" i="6"/>
  <c r="G41" i="6"/>
  <c r="H41" i="6"/>
  <c r="I41" i="6"/>
  <c r="J41" i="6"/>
  <c r="F42" i="6"/>
  <c r="G42" i="6"/>
  <c r="H42" i="6"/>
  <c r="I42" i="6"/>
  <c r="J42" i="6"/>
  <c r="F43" i="6"/>
  <c r="G43" i="6"/>
  <c r="H43" i="6"/>
  <c r="I43" i="6"/>
  <c r="J43" i="6"/>
  <c r="F44" i="6"/>
  <c r="G44" i="6"/>
  <c r="H44" i="6"/>
  <c r="I44" i="6"/>
  <c r="J44" i="6"/>
  <c r="F45" i="6"/>
  <c r="G45" i="6"/>
  <c r="H45" i="6"/>
  <c r="I45" i="6"/>
  <c r="J45" i="6"/>
  <c r="F46" i="6"/>
  <c r="G46" i="6"/>
  <c r="H46" i="6"/>
  <c r="I46" i="6"/>
  <c r="J46" i="6"/>
  <c r="F47" i="6"/>
  <c r="G47" i="6"/>
  <c r="H47" i="6"/>
  <c r="I47" i="6"/>
  <c r="J47" i="6"/>
  <c r="F48" i="6"/>
  <c r="G48" i="6"/>
  <c r="H48" i="6"/>
  <c r="I48" i="6"/>
  <c r="J48" i="6"/>
  <c r="F49" i="6"/>
  <c r="G49" i="6"/>
  <c r="H49" i="6"/>
  <c r="I49" i="6"/>
  <c r="J49" i="6"/>
  <c r="H58" i="6" l="1"/>
  <c r="G58" i="6"/>
  <c r="F58" i="6"/>
  <c r="I58" i="6"/>
  <c r="J58" i="6"/>
  <c r="F59" i="6"/>
  <c r="G59" i="6"/>
  <c r="H59" i="6"/>
  <c r="I59" i="6"/>
  <c r="J59" i="6"/>
  <c r="J51" i="7"/>
  <c r="I51" i="7"/>
  <c r="H51" i="7"/>
  <c r="G51" i="7"/>
  <c r="F51" i="7"/>
  <c r="J50" i="7"/>
  <c r="I50" i="7"/>
  <c r="H50" i="7"/>
  <c r="G50" i="7"/>
  <c r="F50" i="7"/>
  <c r="J47" i="7"/>
  <c r="I47" i="7"/>
  <c r="H47" i="7"/>
  <c r="G47" i="7"/>
  <c r="F47" i="7"/>
  <c r="J46" i="7"/>
  <c r="I46" i="7"/>
  <c r="H46" i="7"/>
  <c r="G46" i="7"/>
  <c r="F46" i="7"/>
  <c r="J49" i="7"/>
  <c r="I49" i="7"/>
  <c r="H49" i="7"/>
  <c r="G49" i="7"/>
  <c r="F49" i="7"/>
  <c r="J48" i="7"/>
  <c r="I48" i="7"/>
  <c r="H48" i="7"/>
  <c r="G48" i="7"/>
  <c r="F48" i="7"/>
  <c r="F40" i="7"/>
  <c r="G40" i="7"/>
  <c r="H40" i="7"/>
  <c r="I40" i="7"/>
  <c r="J40" i="7"/>
  <c r="F41" i="7"/>
  <c r="G41" i="7"/>
  <c r="H41" i="7"/>
  <c r="I41" i="7"/>
  <c r="J41" i="7"/>
  <c r="J43" i="7"/>
  <c r="I43" i="7"/>
  <c r="H43" i="7"/>
  <c r="G43" i="7"/>
  <c r="F43" i="7"/>
  <c r="J42" i="7"/>
  <c r="I42" i="7"/>
  <c r="H42" i="7"/>
  <c r="G42" i="7"/>
  <c r="F42" i="7"/>
  <c r="J45" i="7"/>
  <c r="I45" i="7"/>
  <c r="H45" i="7"/>
  <c r="G45" i="7"/>
  <c r="F45" i="7"/>
  <c r="J44" i="7"/>
  <c r="I44" i="7"/>
  <c r="H44" i="7"/>
  <c r="G44" i="7"/>
  <c r="F44" i="7"/>
  <c r="J21" i="7"/>
  <c r="I21" i="7"/>
  <c r="H21" i="7"/>
  <c r="G21" i="7"/>
  <c r="F21" i="7"/>
  <c r="J20" i="7"/>
  <c r="I20" i="7"/>
  <c r="H20" i="7"/>
  <c r="G20" i="7"/>
  <c r="F20" i="7"/>
  <c r="J57" i="4" l="1"/>
  <c r="I57" i="4"/>
  <c r="H57" i="4"/>
  <c r="G57" i="4"/>
  <c r="F57" i="4"/>
  <c r="J56" i="4"/>
  <c r="I56" i="4"/>
  <c r="H56" i="4"/>
  <c r="G56" i="4"/>
  <c r="F56" i="4"/>
  <c r="J55" i="4"/>
  <c r="I55" i="4"/>
  <c r="H55" i="4"/>
  <c r="G55" i="4"/>
  <c r="F55" i="4"/>
  <c r="J54" i="4"/>
  <c r="I54" i="4"/>
  <c r="H54" i="4"/>
  <c r="G54" i="4"/>
  <c r="F54" i="4"/>
  <c r="J53" i="4"/>
  <c r="I53" i="4"/>
  <c r="H53" i="4"/>
  <c r="G53" i="4"/>
  <c r="F53" i="4"/>
  <c r="J52" i="4"/>
  <c r="I52" i="4"/>
  <c r="H52" i="4"/>
  <c r="G52" i="4"/>
  <c r="F52" i="4"/>
  <c r="I39" i="8" l="1"/>
  <c r="F39" i="8"/>
  <c r="F38" i="8"/>
  <c r="I37" i="8"/>
  <c r="H37" i="8"/>
  <c r="G37" i="8"/>
  <c r="F37" i="8"/>
  <c r="I36" i="8"/>
  <c r="H36" i="8"/>
  <c r="F36" i="8"/>
  <c r="I35" i="8"/>
  <c r="F35" i="8"/>
  <c r="F34" i="8"/>
  <c r="F33" i="8"/>
  <c r="F32" i="8"/>
  <c r="G33" i="8"/>
  <c r="G32" i="8"/>
  <c r="I33" i="8"/>
  <c r="I32" i="8"/>
  <c r="F31" i="8"/>
  <c r="F30" i="8"/>
  <c r="F29" i="8"/>
  <c r="F28" i="8"/>
  <c r="G29" i="8"/>
  <c r="G28" i="8"/>
  <c r="I29" i="8"/>
  <c r="I28" i="8"/>
  <c r="F27" i="8"/>
  <c r="F26" i="8"/>
  <c r="F25" i="8"/>
  <c r="F24" i="8"/>
  <c r="G25" i="8"/>
  <c r="G24" i="8"/>
  <c r="I25" i="8"/>
  <c r="I24" i="8"/>
  <c r="I23" i="8"/>
  <c r="F23" i="8"/>
  <c r="F22" i="8"/>
  <c r="G39" i="8"/>
  <c r="G38" i="8"/>
  <c r="G36" i="8"/>
  <c r="G35" i="8"/>
  <c r="G34" i="8"/>
  <c r="G31" i="8"/>
  <c r="G30" i="8"/>
  <c r="G27" i="8"/>
  <c r="G26" i="8"/>
  <c r="G23" i="8"/>
  <c r="G22" i="8"/>
  <c r="H39" i="8"/>
  <c r="H38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I38" i="8"/>
  <c r="I34" i="8"/>
  <c r="I31" i="8"/>
  <c r="I30" i="8"/>
  <c r="I27" i="8"/>
  <c r="I26" i="8"/>
  <c r="I22" i="8"/>
  <c r="F52" i="8" l="1"/>
  <c r="H52" i="8"/>
  <c r="G52" i="8"/>
  <c r="G53" i="8"/>
  <c r="H53" i="8"/>
  <c r="I52" i="8"/>
  <c r="I53" i="8"/>
  <c r="F53" i="8"/>
  <c r="J19" i="7" l="1"/>
  <c r="I19" i="7"/>
  <c r="H19" i="7"/>
  <c r="G19" i="7"/>
  <c r="F19" i="7"/>
  <c r="J18" i="7"/>
  <c r="I18" i="7"/>
  <c r="H18" i="7"/>
  <c r="G18" i="7"/>
  <c r="F18" i="7"/>
  <c r="J17" i="7"/>
  <c r="I17" i="7"/>
  <c r="H17" i="7"/>
  <c r="G17" i="7"/>
  <c r="F17" i="7"/>
  <c r="J16" i="7"/>
  <c r="I16" i="7"/>
  <c r="H16" i="7"/>
  <c r="G16" i="7"/>
  <c r="F16" i="7"/>
  <c r="J15" i="7"/>
  <c r="I15" i="7"/>
  <c r="H15" i="7"/>
  <c r="G15" i="7"/>
  <c r="F15" i="7"/>
  <c r="J14" i="7"/>
  <c r="I14" i="7"/>
  <c r="H14" i="7"/>
  <c r="G14" i="7"/>
  <c r="F14" i="7"/>
  <c r="J13" i="7"/>
  <c r="I13" i="7"/>
  <c r="H13" i="7"/>
  <c r="G13" i="7"/>
  <c r="F13" i="7"/>
  <c r="J12" i="7"/>
  <c r="I12" i="7"/>
  <c r="H12" i="7"/>
  <c r="G12" i="7"/>
  <c r="F12" i="7"/>
  <c r="F11" i="7"/>
  <c r="F10" i="7"/>
  <c r="J11" i="7"/>
  <c r="I11" i="7"/>
  <c r="H11" i="7"/>
  <c r="G11" i="7"/>
  <c r="J10" i="7"/>
  <c r="I10" i="7"/>
  <c r="H10" i="7"/>
  <c r="G10" i="7"/>
  <c r="J39" i="8" l="1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39" i="7"/>
  <c r="I39" i="7"/>
  <c r="H39" i="7"/>
  <c r="G39" i="7"/>
  <c r="F39" i="7"/>
  <c r="J38" i="7"/>
  <c r="I38" i="7"/>
  <c r="H38" i="7"/>
  <c r="G38" i="7"/>
  <c r="F38" i="7"/>
  <c r="J37" i="7"/>
  <c r="I37" i="7"/>
  <c r="H37" i="7"/>
  <c r="G37" i="7"/>
  <c r="F37" i="7"/>
  <c r="J36" i="7"/>
  <c r="I36" i="7"/>
  <c r="H36" i="7"/>
  <c r="G36" i="7"/>
  <c r="F36" i="7"/>
  <c r="J35" i="7"/>
  <c r="I35" i="7"/>
  <c r="H35" i="7"/>
  <c r="G35" i="7"/>
  <c r="F35" i="7"/>
  <c r="J34" i="7"/>
  <c r="I34" i="7"/>
  <c r="H34" i="7"/>
  <c r="G34" i="7"/>
  <c r="F34" i="7"/>
  <c r="J33" i="7"/>
  <c r="I33" i="7"/>
  <c r="H33" i="7"/>
  <c r="G33" i="7"/>
  <c r="F33" i="7"/>
  <c r="J32" i="7"/>
  <c r="I32" i="7"/>
  <c r="H32" i="7"/>
  <c r="G32" i="7"/>
  <c r="F32" i="7"/>
  <c r="J31" i="7"/>
  <c r="I31" i="7"/>
  <c r="H31" i="7"/>
  <c r="G31" i="7"/>
  <c r="F31" i="7"/>
  <c r="J30" i="7"/>
  <c r="I30" i="7"/>
  <c r="H30" i="7"/>
  <c r="G30" i="7"/>
  <c r="F30" i="7"/>
  <c r="J29" i="7"/>
  <c r="I29" i="7"/>
  <c r="H29" i="7"/>
  <c r="G29" i="7"/>
  <c r="F29" i="7"/>
  <c r="J28" i="7"/>
  <c r="I28" i="7"/>
  <c r="H28" i="7"/>
  <c r="G28" i="7"/>
  <c r="F28" i="7"/>
  <c r="J27" i="7"/>
  <c r="I27" i="7"/>
  <c r="H27" i="7"/>
  <c r="G27" i="7"/>
  <c r="F27" i="7"/>
  <c r="J26" i="7"/>
  <c r="I26" i="7"/>
  <c r="H26" i="7"/>
  <c r="G26" i="7"/>
  <c r="F26" i="7"/>
  <c r="J25" i="7"/>
  <c r="I25" i="7"/>
  <c r="H25" i="7"/>
  <c r="G25" i="7"/>
  <c r="F25" i="7"/>
  <c r="J24" i="7"/>
  <c r="I24" i="7"/>
  <c r="H24" i="7"/>
  <c r="G24" i="7"/>
  <c r="F24" i="7"/>
  <c r="J23" i="7"/>
  <c r="I23" i="7"/>
  <c r="H23" i="7"/>
  <c r="G23" i="7"/>
  <c r="F23" i="7"/>
  <c r="J22" i="7"/>
  <c r="I22" i="7"/>
  <c r="H22" i="7"/>
  <c r="G22" i="7"/>
  <c r="F22" i="7"/>
  <c r="I52" i="7" l="1"/>
  <c r="H52" i="7"/>
  <c r="F53" i="7"/>
  <c r="F52" i="7"/>
  <c r="G53" i="7"/>
  <c r="G52" i="7"/>
  <c r="I53" i="7"/>
  <c r="H53" i="7"/>
  <c r="J52" i="7"/>
  <c r="J53" i="7"/>
  <c r="J52" i="8"/>
  <c r="J53" i="8"/>
  <c r="I54" i="8"/>
  <c r="H54" i="8"/>
  <c r="G54" i="8"/>
  <c r="J54" i="8" l="1"/>
  <c r="K56" i="8" s="1"/>
  <c r="J54" i="7"/>
  <c r="H54" i="7"/>
  <c r="I54" i="7"/>
  <c r="G54" i="7"/>
  <c r="G12" i="4"/>
  <c r="I13" i="4"/>
  <c r="H13" i="4"/>
  <c r="G13" i="4"/>
  <c r="F13" i="4"/>
  <c r="H12" i="4"/>
  <c r="F12" i="4"/>
  <c r="H10" i="4"/>
  <c r="G10" i="4"/>
  <c r="J41" i="4"/>
  <c r="I41" i="4"/>
  <c r="H41" i="4"/>
  <c r="G41" i="4"/>
  <c r="F41" i="4"/>
  <c r="J40" i="4"/>
  <c r="I40" i="4"/>
  <c r="H40" i="4"/>
  <c r="G40" i="4"/>
  <c r="F40" i="4"/>
  <c r="J49" i="4"/>
  <c r="I49" i="4"/>
  <c r="H49" i="4"/>
  <c r="G49" i="4"/>
  <c r="F49" i="4"/>
  <c r="J48" i="4"/>
  <c r="I48" i="4"/>
  <c r="H48" i="4"/>
  <c r="G48" i="4"/>
  <c r="F48" i="4"/>
  <c r="I51" i="4"/>
  <c r="H51" i="4"/>
  <c r="G51" i="4"/>
  <c r="F51" i="4"/>
  <c r="J50" i="4"/>
  <c r="I50" i="4"/>
  <c r="H50" i="4"/>
  <c r="G50" i="4"/>
  <c r="F50" i="4"/>
  <c r="J47" i="4"/>
  <c r="I47" i="4"/>
  <c r="H47" i="4"/>
  <c r="G47" i="4"/>
  <c r="F47" i="4"/>
  <c r="J46" i="4"/>
  <c r="I46" i="4"/>
  <c r="H46" i="4"/>
  <c r="G46" i="4"/>
  <c r="F46" i="4"/>
  <c r="J23" i="4"/>
  <c r="I23" i="4"/>
  <c r="H23" i="4"/>
  <c r="G23" i="4"/>
  <c r="F23" i="4"/>
  <c r="J22" i="4"/>
  <c r="I22" i="4"/>
  <c r="H22" i="4"/>
  <c r="G22" i="4"/>
  <c r="F22" i="4"/>
  <c r="J21" i="4"/>
  <c r="I21" i="4"/>
  <c r="H21" i="4"/>
  <c r="G21" i="4"/>
  <c r="F21" i="4"/>
  <c r="J20" i="4"/>
  <c r="I20" i="4"/>
  <c r="H20" i="4"/>
  <c r="G20" i="4"/>
  <c r="F20" i="4"/>
  <c r="K55" i="8" l="1"/>
  <c r="K57" i="8"/>
  <c r="K57" i="7"/>
  <c r="K55" i="7"/>
  <c r="K56" i="7"/>
  <c r="J51" i="4" l="1"/>
  <c r="J13" i="4"/>
  <c r="F45" i="4" l="1"/>
  <c r="F44" i="4"/>
  <c r="F43" i="4"/>
  <c r="F42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19" i="4"/>
  <c r="F18" i="4"/>
  <c r="F17" i="4"/>
  <c r="F16" i="4"/>
  <c r="F15" i="4"/>
  <c r="F14" i="4"/>
  <c r="F11" i="4"/>
  <c r="F10" i="4"/>
  <c r="F58" i="4" l="1"/>
  <c r="F59" i="4"/>
  <c r="J44" i="4"/>
  <c r="I44" i="4"/>
  <c r="H44" i="4"/>
  <c r="G44" i="4"/>
  <c r="J42" i="4"/>
  <c r="I42" i="4"/>
  <c r="H42" i="4"/>
  <c r="G42" i="4"/>
  <c r="J38" i="4"/>
  <c r="I38" i="4"/>
  <c r="H38" i="4"/>
  <c r="G38" i="4"/>
  <c r="J36" i="4"/>
  <c r="I36" i="4"/>
  <c r="H36" i="4"/>
  <c r="G36" i="4"/>
  <c r="J34" i="4"/>
  <c r="I34" i="4"/>
  <c r="H34" i="4"/>
  <c r="G34" i="4"/>
  <c r="J32" i="4"/>
  <c r="I32" i="4"/>
  <c r="H32" i="4"/>
  <c r="G32" i="4"/>
  <c r="J30" i="4"/>
  <c r="I30" i="4"/>
  <c r="H30" i="4"/>
  <c r="G30" i="4"/>
  <c r="J28" i="4"/>
  <c r="I28" i="4"/>
  <c r="H28" i="4"/>
  <c r="G28" i="4"/>
  <c r="J26" i="4"/>
  <c r="I26" i="4"/>
  <c r="H26" i="4"/>
  <c r="G26" i="4"/>
  <c r="J24" i="4"/>
  <c r="I24" i="4"/>
  <c r="H24" i="4"/>
  <c r="G24" i="4"/>
  <c r="I19" i="4"/>
  <c r="H19" i="4"/>
  <c r="G19" i="4"/>
  <c r="J18" i="4"/>
  <c r="I18" i="4"/>
  <c r="H18" i="4"/>
  <c r="G18" i="4"/>
  <c r="I17" i="4"/>
  <c r="H17" i="4"/>
  <c r="G17" i="4"/>
  <c r="J16" i="4"/>
  <c r="I16" i="4"/>
  <c r="H16" i="4"/>
  <c r="G16" i="4"/>
  <c r="I15" i="4"/>
  <c r="H15" i="4"/>
  <c r="G15" i="4"/>
  <c r="J14" i="4"/>
  <c r="I14" i="4"/>
  <c r="H14" i="4"/>
  <c r="G14" i="4"/>
  <c r="I11" i="4"/>
  <c r="H11" i="4"/>
  <c r="G11" i="4"/>
  <c r="J12" i="4"/>
  <c r="I12" i="4"/>
  <c r="J10" i="4"/>
  <c r="I10" i="4"/>
  <c r="H58" i="4" l="1"/>
  <c r="G58" i="4"/>
  <c r="I58" i="4"/>
  <c r="J58" i="4"/>
  <c r="I45" i="4"/>
  <c r="H45" i="4"/>
  <c r="G45" i="4"/>
  <c r="I43" i="4"/>
  <c r="H43" i="4"/>
  <c r="G43" i="4"/>
  <c r="I39" i="4"/>
  <c r="H39" i="4"/>
  <c r="G39" i="4"/>
  <c r="I37" i="4"/>
  <c r="H37" i="4"/>
  <c r="G37" i="4"/>
  <c r="I35" i="4"/>
  <c r="H35" i="4"/>
  <c r="G35" i="4"/>
  <c r="I33" i="4"/>
  <c r="H33" i="4"/>
  <c r="G33" i="4"/>
  <c r="I31" i="4"/>
  <c r="H31" i="4"/>
  <c r="G31" i="4"/>
  <c r="I29" i="4"/>
  <c r="H29" i="4"/>
  <c r="G29" i="4"/>
  <c r="I27" i="4"/>
  <c r="H27" i="4"/>
  <c r="G27" i="4"/>
  <c r="I25" i="4"/>
  <c r="H25" i="4"/>
  <c r="G25" i="4"/>
  <c r="J17" i="4"/>
  <c r="J11" i="4"/>
  <c r="G59" i="4" l="1"/>
  <c r="G60" i="4" s="1"/>
  <c r="H59" i="4"/>
  <c r="I59" i="4"/>
  <c r="J19" i="4"/>
  <c r="J39" i="4"/>
  <c r="J15" i="4"/>
  <c r="J25" i="4"/>
  <c r="J27" i="4"/>
  <c r="J29" i="4"/>
  <c r="J31" i="4"/>
  <c r="J33" i="4"/>
  <c r="J35" i="4"/>
  <c r="J37" i="4"/>
  <c r="J43" i="4"/>
  <c r="J45" i="4"/>
  <c r="J59" i="4" l="1"/>
  <c r="G60" i="6"/>
  <c r="H60" i="6" l="1"/>
  <c r="I60" i="6"/>
  <c r="J60" i="6"/>
  <c r="K63" i="6" l="1"/>
  <c r="K62" i="6"/>
  <c r="K61" i="6"/>
  <c r="I60" i="4"/>
  <c r="J60" i="4"/>
  <c r="H60" i="4"/>
  <c r="K62" i="4" l="1"/>
  <c r="K63" i="4"/>
  <c r="K61" i="4"/>
</calcChain>
</file>

<file path=xl/sharedStrings.xml><?xml version="1.0" encoding="utf-8"?>
<sst xmlns="http://schemas.openxmlformats.org/spreadsheetml/2006/main" count="503" uniqueCount="177">
  <si>
    <t>Model</t>
  </si>
  <si>
    <t>Description</t>
  </si>
  <si>
    <t>QTY</t>
  </si>
  <si>
    <t>25% @ 20℃</t>
  </si>
  <si>
    <t>50% @ 25℃</t>
  </si>
  <si>
    <t>75% @ 30℃</t>
  </si>
  <si>
    <t>100% @ 35℃</t>
  </si>
  <si>
    <t>Nom PI</t>
  </si>
  <si>
    <t>Total Project (VRF) Cooling Output</t>
  </si>
  <si>
    <t>Overall Energy Efficiency Ratio</t>
  </si>
  <si>
    <t>SEER</t>
  </si>
  <si>
    <t>Load Profile - Unknown</t>
  </si>
  <si>
    <t>Load Profile - General Office Type Accommodation</t>
  </si>
  <si>
    <t>Load Profile - User Defined</t>
  </si>
  <si>
    <t>SCOP</t>
  </si>
  <si>
    <t>100% @ -5℃</t>
  </si>
  <si>
    <t>75% @ 1℃</t>
  </si>
  <si>
    <t>50% @ 7℃</t>
  </si>
  <si>
    <t>25% @ 15℃</t>
  </si>
  <si>
    <t>Overall COP</t>
  </si>
  <si>
    <t>Total Compressor &amp; Outdoor Fan Power Consumption</t>
  </si>
  <si>
    <t>Cooling</t>
  </si>
  <si>
    <t>Heating</t>
  </si>
  <si>
    <t>Nom Htg kW</t>
  </si>
  <si>
    <t>Nom Clg kW</t>
  </si>
  <si>
    <t>SEER DATA</t>
  </si>
  <si>
    <t>Space Saving Combinations</t>
  </si>
  <si>
    <t>SCOP DATA</t>
  </si>
  <si>
    <t xml:space="preserve">Energy Efficiency Combinations </t>
  </si>
  <si>
    <t>AJY252LALH                      2 module</t>
  </si>
  <si>
    <t>Nom HTG kW</t>
  </si>
  <si>
    <t>Multiple Module Combinations</t>
  </si>
  <si>
    <t>90 + 72</t>
  </si>
  <si>
    <t>108 + 72</t>
  </si>
  <si>
    <t>144 + 126</t>
  </si>
  <si>
    <t>144 + 144</t>
  </si>
  <si>
    <t>108 + 108 + 108</t>
  </si>
  <si>
    <t>126 + 108 + 108</t>
  </si>
  <si>
    <t>144 + 144 + 126</t>
  </si>
  <si>
    <t>144 + 144 + 144</t>
  </si>
  <si>
    <t>144 + 126 + 126</t>
  </si>
  <si>
    <t>126 + 126 + 126</t>
  </si>
  <si>
    <t>126 + 126 + 108</t>
  </si>
  <si>
    <t>90 + 72 + 72</t>
  </si>
  <si>
    <t>72 + 72 + 72</t>
  </si>
  <si>
    <t>126 + 72</t>
  </si>
  <si>
    <t>72 + 72</t>
  </si>
  <si>
    <t>O/D Model Combinations</t>
  </si>
  <si>
    <t>*SEER</t>
  </si>
  <si>
    <t>* SEER values based on a General Office Type Accomodation load profile as detailed in section 9 of the Non-Domestic Heating, Cooling and Ventilation Compliance Guide</t>
  </si>
  <si>
    <t>144 + 126 + 90</t>
  </si>
  <si>
    <t>Input Data</t>
  </si>
  <si>
    <t>COP</t>
  </si>
  <si>
    <t>8HP Heat Pump System</t>
  </si>
  <si>
    <t>10HP Heat Pump System</t>
  </si>
  <si>
    <t>12HP Heat Pump System</t>
  </si>
  <si>
    <t>14HP Heat Pump System</t>
  </si>
  <si>
    <t>16HP Heat Pump System</t>
  </si>
  <si>
    <t>18HP Heat Pump System</t>
  </si>
  <si>
    <t>20HP Heat Pump System</t>
  </si>
  <si>
    <t>22HP Heat Pump System</t>
  </si>
  <si>
    <t>24HP Heat Pump System</t>
  </si>
  <si>
    <t>26HP Heat Pump System</t>
  </si>
  <si>
    <t>28HP Heat Pump System</t>
  </si>
  <si>
    <t>30HP Heat Pump System</t>
  </si>
  <si>
    <t>32HP Heat Pump System</t>
  </si>
  <si>
    <t>34HP Heat Pump System</t>
  </si>
  <si>
    <t>36HP Heat Pump System</t>
  </si>
  <si>
    <t>38HP Heat Pump System</t>
  </si>
  <si>
    <t>40HP Heat Pump System</t>
  </si>
  <si>
    <t>42HP Heat Pump System</t>
  </si>
  <si>
    <t>44HP Heat Pump System</t>
  </si>
  <si>
    <t>46HP Heat Pump System</t>
  </si>
  <si>
    <t>48HP Heat Pump System</t>
  </si>
  <si>
    <t>EER</t>
  </si>
  <si>
    <t>Nom Cooling kW</t>
  </si>
  <si>
    <r>
      <t>Description (</t>
    </r>
    <r>
      <rPr>
        <b/>
        <u/>
        <sz val="11"/>
        <color indexed="8"/>
        <rFont val="Arial"/>
        <family val="2"/>
      </rPr>
      <t>Space Saving Combinations</t>
    </r>
    <r>
      <rPr>
        <b/>
        <sz val="11"/>
        <color indexed="8"/>
        <rFont val="Arial"/>
        <family val="2"/>
      </rPr>
      <t>)</t>
    </r>
  </si>
  <si>
    <r>
      <t>Description (</t>
    </r>
    <r>
      <rPr>
        <b/>
        <u/>
        <sz val="11"/>
        <color indexed="8"/>
        <rFont val="Arial"/>
        <family val="2"/>
      </rPr>
      <t>Energy Efficiency Combinations</t>
    </r>
    <r>
      <rPr>
        <b/>
        <sz val="11"/>
        <color indexed="8"/>
        <rFont val="Arial"/>
        <family val="2"/>
      </rPr>
      <t>)</t>
    </r>
  </si>
  <si>
    <t>34HP  Heat Pump System</t>
  </si>
  <si>
    <t>32HP  Heat Pump System</t>
  </si>
  <si>
    <t>30HP  Heat Pump System</t>
  </si>
  <si>
    <t>28HP  Heat Pump System</t>
  </si>
  <si>
    <t>26HP  Heat Pump System</t>
  </si>
  <si>
    <t>24HP  Heat Pump System</t>
  </si>
  <si>
    <t>16HP  Heat Pump System</t>
  </si>
  <si>
    <t>14HP  Heat Pump System</t>
  </si>
  <si>
    <t>12HP  Heat Pump System</t>
  </si>
  <si>
    <t>10HP  Heat Pump System</t>
  </si>
  <si>
    <t>AJY72LALBH                   1 module</t>
  </si>
  <si>
    <t>AJY90LALBH              1 module</t>
  </si>
  <si>
    <t>AJY108LALBH                 1 module</t>
  </si>
  <si>
    <t>AJY126LALBH                   1 module</t>
  </si>
  <si>
    <t>AJY144LALBH                   1 module</t>
  </si>
  <si>
    <t>AJY180LALBH                  2 module</t>
  </si>
  <si>
    <t>AJY198LALBH                     2 module</t>
  </si>
  <si>
    <t>AJY216LALBH                     2 module</t>
  </si>
  <si>
    <t>AJY234LALBH                  2 module</t>
  </si>
  <si>
    <t>AJY270LALBH                    2 module</t>
  </si>
  <si>
    <t>AJY288LALBH                    2 module</t>
  </si>
  <si>
    <t>AJY342LALBH                       3 module</t>
  </si>
  <si>
    <t>AJY360LALBH                      3 module</t>
  </si>
  <si>
    <t>AJY378LALBH                     3 module</t>
  </si>
  <si>
    <t>AJY396LALBH                  3 module</t>
  </si>
  <si>
    <t>AJY414LALBH                     3 module</t>
  </si>
  <si>
    <t>AJY432LALBH                    3 module</t>
  </si>
  <si>
    <t>AJY450LALBH                    3 module</t>
  </si>
  <si>
    <t>AJY468LALBH                    3 module</t>
  </si>
  <si>
    <t>AJY486LALBH                    3 module</t>
  </si>
  <si>
    <t>50HP Heat Pump System</t>
  </si>
  <si>
    <t>52HP Heat Pump System</t>
  </si>
  <si>
    <t>54HP Heat Pump System</t>
  </si>
  <si>
    <t>AJY162LALBH                  1 module</t>
  </si>
  <si>
    <t>90 + 90</t>
  </si>
  <si>
    <t>144 + 90</t>
  </si>
  <si>
    <t>162 + 90</t>
  </si>
  <si>
    <t>162 + 144</t>
  </si>
  <si>
    <t>162 + 162</t>
  </si>
  <si>
    <t>AJY306LALBH                    2 module</t>
  </si>
  <si>
    <t>AJY324LALBH                   2 module</t>
  </si>
  <si>
    <t>162 + 90 + 90</t>
  </si>
  <si>
    <t>144 + 144 + 90</t>
  </si>
  <si>
    <t>162 + 144 + 90</t>
  </si>
  <si>
    <t>162 + 144 + 144</t>
  </si>
  <si>
    <t>162 + 162 + 144</t>
  </si>
  <si>
    <t>162 + 162 + 162</t>
  </si>
  <si>
    <t>AJY144LALBHH               2 module</t>
  </si>
  <si>
    <t>AJY162LALBHH                      2 module</t>
  </si>
  <si>
    <t>AJY180LALBHH                      2 module</t>
  </si>
  <si>
    <t>AJY216LALBHH                      3 module</t>
  </si>
  <si>
    <t>AJY234LALBHH                      3 module</t>
  </si>
  <si>
    <t>AJY252LALBHH                      3 module</t>
  </si>
  <si>
    <t>108 + 72 + 72</t>
  </si>
  <si>
    <t>AJY270LALBHH                      3 module</t>
  </si>
  <si>
    <t>126 + 72 + 72</t>
  </si>
  <si>
    <t>AJY288LALBHH                      3 module</t>
  </si>
  <si>
    <t>108 + 108 + 72</t>
  </si>
  <si>
    <t>126 + 108 + 72</t>
  </si>
  <si>
    <t>AJY306LALBHH                      3 module</t>
  </si>
  <si>
    <t>AJY324LALBHH                      3 module</t>
  </si>
  <si>
    <t>AJY342LALBHH                      3 module</t>
  </si>
  <si>
    <t>AJY360LALBHH                      3 module</t>
  </si>
  <si>
    <t>AJY378LALBHH                      3 module</t>
  </si>
  <si>
    <t>AJY396LALBHH                      3 module</t>
  </si>
  <si>
    <t>AJY414LALBHH                      3 module</t>
  </si>
  <si>
    <t>AJY90LALBH                  1 module</t>
  </si>
  <si>
    <t>FUJITSU V-III VRF SYSTEMS</t>
  </si>
  <si>
    <t>AJY72LALBH</t>
  </si>
  <si>
    <t>AJY90LALBH</t>
  </si>
  <si>
    <t>AJY108LALBH</t>
  </si>
  <si>
    <t>AJY126LALBH</t>
  </si>
  <si>
    <t>AJY144LALBH</t>
  </si>
  <si>
    <t>AJY162LALBH</t>
  </si>
  <si>
    <t>18HP  Heat Pump System</t>
  </si>
  <si>
    <t>AJY162LALBHH                       2 module</t>
  </si>
  <si>
    <t>20HP  Heat Pump System</t>
  </si>
  <si>
    <t>46HP  Heat Pump System</t>
  </si>
  <si>
    <t>AJY180LALBHH                       2 module</t>
  </si>
  <si>
    <t>AJY216LALBHH                       3 module</t>
  </si>
  <si>
    <t>AJY234LALBHH                       3 module</t>
  </si>
  <si>
    <t>AJY252LALBHH                       3 module</t>
  </si>
  <si>
    <t>AJY270LALBHH                       3 module</t>
  </si>
  <si>
    <t>AJY288LALBHH                       3 module</t>
  </si>
  <si>
    <t>AJY306LALBHH                       3 module</t>
  </si>
  <si>
    <t>AJY324LALBHH                       3 module</t>
  </si>
  <si>
    <t>AJY342LALBHH                       3 module</t>
  </si>
  <si>
    <t>AJY360LALBHH                       3 module</t>
  </si>
  <si>
    <t>AJY378LALBHH                       3 module</t>
  </si>
  <si>
    <t>AJY396LALBHH                       3 module</t>
  </si>
  <si>
    <t>FUJITSU V-III VRF SYSTEM</t>
  </si>
  <si>
    <t>2-pipe V-III Heat Pump  Space Saving Combinations</t>
  </si>
  <si>
    <t>2-pipe V-III Heat Pump Space Saving Combinations</t>
  </si>
  <si>
    <t>126 + 90</t>
  </si>
  <si>
    <t>162 + 162 + 90</t>
  </si>
  <si>
    <t>Enter required quantity to reveal individual or cumulative results.</t>
  </si>
  <si>
    <t>2-pipe V-III H.  Pump Energy Efficiency Combos</t>
  </si>
  <si>
    <t>2-pipe V-III H.Pump Energy Efficiency Combos</t>
  </si>
  <si>
    <r>
      <t xml:space="preserve">Summary Sheet - SEER and SCOP Data for FUJITSU </t>
    </r>
    <r>
      <rPr>
        <b/>
        <u/>
        <sz val="20"/>
        <color theme="1"/>
        <rFont val="Arial"/>
        <family val="2"/>
      </rPr>
      <t xml:space="preserve">V-III </t>
    </r>
    <r>
      <rPr>
        <b/>
        <sz val="20"/>
        <color theme="1"/>
        <rFont val="Arial"/>
        <family val="2"/>
      </rPr>
      <t xml:space="preserve">Heat Pump Systems </t>
    </r>
    <r>
      <rPr>
        <b/>
        <sz val="11"/>
        <color theme="1"/>
        <rFont val="Arial"/>
        <family val="2"/>
      </rPr>
      <t>July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</si>
</sst>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#,##0.00_ ;\-#,##0.00\ "/>
  </numFmts>
  <fonts count="2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name val="Arial"/>
      <family val="2"/>
    </font>
    <font>
      <sz val="11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20"/>
      <color theme="1"/>
      <name val="Arial"/>
      <family val="2"/>
    </font>
    <font>
      <sz val="6"/>
      <name val="Calibri"/>
      <family val="3"/>
      <charset val="128"/>
      <scheme val="minor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b/>
      <u/>
      <sz val="11"/>
      <color indexed="8"/>
      <name val="Arial"/>
      <family val="2"/>
    </font>
    <font>
      <sz val="11"/>
      <color indexed="8"/>
      <name val="Arial"/>
      <family val="2"/>
    </font>
    <font>
      <b/>
      <sz val="24"/>
      <color rgb="FFFF0000"/>
      <name val="Arial"/>
      <family val="2"/>
    </font>
    <font>
      <b/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sz val="28"/>
      <color theme="1"/>
      <name val="Arial"/>
      <family val="2"/>
    </font>
    <font>
      <b/>
      <sz val="28"/>
      <color rgb="FFFF0000"/>
      <name val="Arial"/>
      <family val="2"/>
    </font>
    <font>
      <b/>
      <sz val="16"/>
      <color indexed="8"/>
      <name val="Arial"/>
      <family val="2"/>
    </font>
    <font>
      <b/>
      <u/>
      <sz val="2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9" tint="0.79998168889431442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46">
    <xf numFmtId="0" fontId="0" fillId="0" borderId="0" xfId="0"/>
    <xf numFmtId="0" fontId="0" fillId="0" borderId="0" xfId="0" applyAlignment="1" applyProtection="1">
      <alignment horizontal="center"/>
      <protection hidden="1"/>
    </xf>
    <xf numFmtId="2" fontId="0" fillId="0" borderId="0" xfId="0" applyNumberFormat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6" fillId="0" borderId="0" xfId="0" applyFont="1"/>
    <xf numFmtId="0" fontId="0" fillId="0" borderId="46" xfId="0" applyBorder="1" applyAlignment="1" applyProtection="1">
      <alignment horizontal="center"/>
      <protection hidden="1"/>
    </xf>
    <xf numFmtId="0" fontId="1" fillId="0" borderId="48" xfId="0" applyFont="1" applyBorder="1" applyAlignment="1" applyProtection="1">
      <alignment horizontal="center"/>
      <protection hidden="1"/>
    </xf>
    <xf numFmtId="2" fontId="1" fillId="0" borderId="47" xfId="0" applyNumberFormat="1" applyFont="1" applyFill="1" applyBorder="1" applyAlignment="1" applyProtection="1">
      <alignment horizontal="center" vertical="center"/>
    </xf>
    <xf numFmtId="2" fontId="1" fillId="0" borderId="46" xfId="0" applyNumberFormat="1" applyFont="1" applyFill="1" applyBorder="1" applyAlignment="1" applyProtection="1">
      <alignment horizontal="center" vertical="center"/>
    </xf>
    <xf numFmtId="0" fontId="1" fillId="0" borderId="52" xfId="0" applyFont="1" applyBorder="1" applyAlignment="1" applyProtection="1">
      <alignment horizontal="center" vertical="center" wrapText="1"/>
      <protection hidden="1"/>
    </xf>
    <xf numFmtId="0" fontId="1" fillId="0" borderId="39" xfId="0" applyFont="1" applyBorder="1" applyAlignment="1" applyProtection="1">
      <alignment horizontal="center" vertical="center" wrapText="1"/>
      <protection hidden="1"/>
    </xf>
    <xf numFmtId="0" fontId="1" fillId="0" borderId="38" xfId="0" applyFont="1" applyBorder="1" applyAlignment="1" applyProtection="1">
      <alignment horizontal="center" vertical="center" wrapText="1"/>
      <protection hidden="1"/>
    </xf>
    <xf numFmtId="0" fontId="1" fillId="0" borderId="40" xfId="0" applyFont="1" applyBorder="1" applyAlignment="1" applyProtection="1">
      <alignment horizontal="center"/>
      <protection hidden="1"/>
    </xf>
    <xf numFmtId="2" fontId="1" fillId="0" borderId="39" xfId="0" applyNumberFormat="1" applyFont="1" applyFill="1" applyBorder="1" applyAlignment="1" applyProtection="1">
      <alignment horizontal="center" vertical="center"/>
    </xf>
    <xf numFmtId="2" fontId="1" fillId="0" borderId="24" xfId="0" applyNumberFormat="1" applyFont="1" applyFill="1" applyBorder="1" applyAlignment="1" applyProtection="1">
      <alignment horizontal="center" vertical="center"/>
    </xf>
    <xf numFmtId="0" fontId="7" fillId="0" borderId="0" xfId="0" applyFont="1"/>
    <xf numFmtId="0" fontId="0" fillId="3" borderId="0" xfId="0" applyFill="1"/>
    <xf numFmtId="0" fontId="11" fillId="0" borderId="0" xfId="0" applyFont="1"/>
    <xf numFmtId="0" fontId="11" fillId="0" borderId="0" xfId="0" applyFont="1" applyBorder="1"/>
    <xf numFmtId="0" fontId="15" fillId="0" borderId="0" xfId="0" applyFont="1"/>
    <xf numFmtId="0" fontId="16" fillId="0" borderId="0" xfId="0" applyFont="1" applyBorder="1" applyAlignment="1">
      <alignment horizontal="center"/>
    </xf>
    <xf numFmtId="0" fontId="12" fillId="6" borderId="1" xfId="0" applyFont="1" applyFill="1" applyBorder="1" applyAlignment="1" applyProtection="1">
      <alignment horizontal="center"/>
      <protection hidden="1"/>
    </xf>
    <xf numFmtId="9" fontId="12" fillId="0" borderId="0" xfId="0" applyNumberFormat="1" applyFont="1" applyFill="1" applyBorder="1" applyAlignment="1" applyProtection="1">
      <alignment horizontal="center" vertical="center"/>
      <protection hidden="1"/>
    </xf>
    <xf numFmtId="0" fontId="12" fillId="6" borderId="3" xfId="0" applyFont="1" applyFill="1" applyBorder="1" applyAlignment="1" applyProtection="1">
      <alignment horizontal="center"/>
      <protection hidden="1"/>
    </xf>
    <xf numFmtId="0" fontId="11" fillId="0" borderId="46" xfId="0" applyFont="1" applyBorder="1" applyAlignment="1" applyProtection="1">
      <alignment horizontal="center"/>
      <protection hidden="1"/>
    </xf>
    <xf numFmtId="0" fontId="12" fillId="0" borderId="39" xfId="0" applyFont="1" applyBorder="1" applyAlignment="1" applyProtection="1">
      <alignment horizontal="center" vertical="center" wrapText="1"/>
      <protection hidden="1"/>
    </xf>
    <xf numFmtId="0" fontId="12" fillId="0" borderId="52" xfId="0" applyFont="1" applyBorder="1" applyAlignment="1" applyProtection="1">
      <alignment horizontal="center" vertical="center" wrapText="1"/>
      <protection hidden="1"/>
    </xf>
    <xf numFmtId="0" fontId="12" fillId="0" borderId="38" xfId="0" applyFont="1" applyBorder="1" applyAlignment="1" applyProtection="1">
      <alignment horizontal="center" vertical="center" wrapText="1"/>
      <protection hidden="1"/>
    </xf>
    <xf numFmtId="0" fontId="12" fillId="0" borderId="40" xfId="0" applyFont="1" applyBorder="1" applyAlignment="1" applyProtection="1">
      <alignment horizontal="center"/>
      <protection hidden="1"/>
    </xf>
    <xf numFmtId="2" fontId="12" fillId="0" borderId="47" xfId="0" applyNumberFormat="1" applyFont="1" applyFill="1" applyBorder="1" applyAlignment="1" applyProtection="1">
      <alignment horizontal="center" vertical="center"/>
    </xf>
    <xf numFmtId="2" fontId="12" fillId="0" borderId="46" xfId="0" applyNumberFormat="1" applyFont="1" applyFill="1" applyBorder="1" applyAlignment="1" applyProtection="1">
      <alignment horizontal="center" vertical="center"/>
    </xf>
    <xf numFmtId="0" fontId="12" fillId="0" borderId="48" xfId="0" applyFont="1" applyBorder="1" applyAlignment="1" applyProtection="1">
      <alignment horizontal="center"/>
      <protection hidden="1"/>
    </xf>
    <xf numFmtId="2" fontId="11" fillId="4" borderId="57" xfId="0" applyNumberFormat="1" applyFont="1" applyFill="1" applyBorder="1" applyAlignment="1" applyProtection="1">
      <alignment horizontal="center"/>
      <protection hidden="1"/>
    </xf>
    <xf numFmtId="2" fontId="11" fillId="4" borderId="49" xfId="0" applyNumberFormat="1" applyFont="1" applyFill="1" applyBorder="1" applyAlignment="1" applyProtection="1">
      <alignment horizontal="center"/>
      <protection hidden="1"/>
    </xf>
    <xf numFmtId="2" fontId="11" fillId="5" borderId="7" xfId="0" applyNumberFormat="1" applyFont="1" applyFill="1" applyBorder="1" applyAlignment="1" applyProtection="1">
      <alignment horizontal="center"/>
      <protection hidden="1"/>
    </xf>
    <xf numFmtId="2" fontId="11" fillId="5" borderId="8" xfId="0" applyNumberFormat="1" applyFont="1" applyFill="1" applyBorder="1" applyAlignment="1" applyProtection="1">
      <alignment horizontal="center"/>
      <protection hidden="1"/>
    </xf>
    <xf numFmtId="2" fontId="11" fillId="5" borderId="9" xfId="0" applyNumberFormat="1" applyFont="1" applyFill="1" applyBorder="1" applyAlignment="1" applyProtection="1">
      <alignment horizontal="center"/>
      <protection hidden="1"/>
    </xf>
    <xf numFmtId="2" fontId="11" fillId="5" borderId="11" xfId="0" applyNumberFormat="1" applyFont="1" applyFill="1" applyBorder="1" applyAlignment="1" applyProtection="1">
      <alignment horizontal="center"/>
      <protection hidden="1"/>
    </xf>
    <xf numFmtId="2" fontId="11" fillId="5" borderId="5" xfId="0" applyNumberFormat="1" applyFont="1" applyFill="1" applyBorder="1" applyAlignment="1" applyProtection="1">
      <alignment horizontal="center"/>
      <protection hidden="1"/>
    </xf>
    <xf numFmtId="2" fontId="11" fillId="3" borderId="57" xfId="0" applyNumberFormat="1" applyFont="1" applyFill="1" applyBorder="1" applyAlignment="1" applyProtection="1">
      <alignment horizontal="center"/>
      <protection hidden="1"/>
    </xf>
    <xf numFmtId="2" fontId="11" fillId="3" borderId="49" xfId="0" applyNumberFormat="1" applyFont="1" applyFill="1" applyBorder="1" applyAlignment="1" applyProtection="1">
      <alignment horizontal="center"/>
      <protection hidden="1"/>
    </xf>
    <xf numFmtId="2" fontId="11" fillId="3" borderId="13" xfId="0" applyNumberFormat="1" applyFont="1" applyFill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2" fontId="11" fillId="4" borderId="3" xfId="0" applyNumberFormat="1" applyFont="1" applyFill="1" applyBorder="1" applyAlignment="1" applyProtection="1">
      <alignment horizontal="center"/>
      <protection hidden="1"/>
    </xf>
    <xf numFmtId="2" fontId="11" fillId="0" borderId="0" xfId="0" applyNumberFormat="1" applyFont="1" applyBorder="1" applyAlignment="1" applyProtection="1">
      <alignment horizontal="center"/>
      <protection hidden="1"/>
    </xf>
    <xf numFmtId="0" fontId="12" fillId="0" borderId="35" xfId="0" applyFont="1" applyBorder="1" applyAlignment="1" applyProtection="1">
      <protection hidden="1"/>
    </xf>
    <xf numFmtId="2" fontId="11" fillId="0" borderId="17" xfId="0" applyNumberFormat="1" applyFont="1" applyBorder="1" applyAlignment="1" applyProtection="1">
      <alignment horizontal="center"/>
      <protection hidden="1"/>
    </xf>
    <xf numFmtId="2" fontId="11" fillId="0" borderId="15" xfId="0" applyNumberFormat="1" applyFont="1" applyBorder="1" applyAlignment="1" applyProtection="1">
      <alignment horizontal="center"/>
      <protection hidden="1"/>
    </xf>
    <xf numFmtId="2" fontId="11" fillId="0" borderId="16" xfId="0" applyNumberFormat="1" applyFont="1" applyBorder="1" applyAlignment="1" applyProtection="1">
      <alignment horizontal="center"/>
      <protection hidden="1"/>
    </xf>
    <xf numFmtId="0" fontId="12" fillId="2" borderId="18" xfId="0" applyFont="1" applyFill="1" applyBorder="1" applyAlignment="1" applyProtection="1">
      <alignment horizontal="center"/>
      <protection hidden="1"/>
    </xf>
    <xf numFmtId="9" fontId="11" fillId="0" borderId="21" xfId="0" applyNumberFormat="1" applyFont="1" applyBorder="1" applyAlignment="1" applyProtection="1">
      <alignment horizontal="center"/>
      <protection hidden="1"/>
    </xf>
    <xf numFmtId="9" fontId="11" fillId="0" borderId="19" xfId="0" applyNumberFormat="1" applyFont="1" applyBorder="1" applyAlignment="1" applyProtection="1">
      <alignment horizontal="center"/>
      <protection hidden="1"/>
    </xf>
    <xf numFmtId="9" fontId="11" fillId="0" borderId="20" xfId="0" applyNumberFormat="1" applyFont="1" applyBorder="1" applyAlignment="1" applyProtection="1">
      <alignment horizontal="center"/>
      <protection hidden="1"/>
    </xf>
    <xf numFmtId="9" fontId="11" fillId="0" borderId="14" xfId="0" applyNumberFormat="1" applyFont="1" applyBorder="1" applyAlignment="1" applyProtection="1">
      <alignment horizontal="center"/>
      <protection hidden="1"/>
    </xf>
    <xf numFmtId="9" fontId="11" fillId="0" borderId="2" xfId="0" applyNumberFormat="1" applyFont="1" applyBorder="1" applyAlignment="1" applyProtection="1">
      <alignment horizontal="center"/>
      <protection hidden="1"/>
    </xf>
    <xf numFmtId="9" fontId="11" fillId="0" borderId="3" xfId="0" applyNumberFormat="1" applyFont="1" applyBorder="1" applyAlignment="1" applyProtection="1">
      <alignment horizontal="center"/>
      <protection hidden="1"/>
    </xf>
    <xf numFmtId="0" fontId="16" fillId="0" borderId="0" xfId="0" applyFont="1" applyBorder="1" applyAlignment="1"/>
    <xf numFmtId="0" fontId="12" fillId="7" borderId="1" xfId="0" applyFont="1" applyFill="1" applyBorder="1" applyAlignment="1" applyProtection="1">
      <alignment horizontal="center"/>
      <protection hidden="1"/>
    </xf>
    <xf numFmtId="0" fontId="12" fillId="7" borderId="3" xfId="0" applyFont="1" applyFill="1" applyBorder="1" applyAlignment="1" applyProtection="1">
      <alignment horizontal="center"/>
      <protection hidden="1"/>
    </xf>
    <xf numFmtId="0" fontId="11" fillId="4" borderId="25" xfId="0" applyFont="1" applyFill="1" applyBorder="1" applyAlignment="1" applyProtection="1">
      <alignment horizontal="center"/>
      <protection hidden="1"/>
    </xf>
    <xf numFmtId="0" fontId="12" fillId="4" borderId="64" xfId="0" applyFont="1" applyFill="1" applyBorder="1" applyAlignment="1" applyProtection="1">
      <alignment horizontal="center" vertical="center" wrapText="1"/>
      <protection hidden="1"/>
    </xf>
    <xf numFmtId="0" fontId="12" fillId="4" borderId="25" xfId="0" applyFont="1" applyFill="1" applyBorder="1" applyAlignment="1" applyProtection="1">
      <alignment horizontal="center" vertical="center" wrapText="1"/>
      <protection hidden="1"/>
    </xf>
    <xf numFmtId="0" fontId="12" fillId="4" borderId="60" xfId="0" applyFont="1" applyFill="1" applyBorder="1" applyAlignment="1" applyProtection="1">
      <alignment horizontal="center"/>
      <protection hidden="1"/>
    </xf>
    <xf numFmtId="2" fontId="11" fillId="3" borderId="56" xfId="0" applyNumberFormat="1" applyFont="1" applyFill="1" applyBorder="1" applyAlignment="1" applyProtection="1">
      <alignment horizontal="center"/>
      <protection hidden="1"/>
    </xf>
    <xf numFmtId="43" fontId="11" fillId="5" borderId="5" xfId="1" applyFont="1" applyFill="1" applyBorder="1" applyAlignment="1" applyProtection="1">
      <alignment horizontal="center"/>
      <protection hidden="1"/>
    </xf>
    <xf numFmtId="43" fontId="11" fillId="5" borderId="9" xfId="1" applyFont="1" applyFill="1" applyBorder="1" applyAlignment="1" applyProtection="1">
      <alignment horizontal="center"/>
      <protection hidden="1"/>
    </xf>
    <xf numFmtId="2" fontId="11" fillId="4" borderId="56" xfId="0" applyNumberFormat="1" applyFont="1" applyFill="1" applyBorder="1" applyAlignment="1" applyProtection="1">
      <alignment horizontal="center"/>
      <protection hidden="1"/>
    </xf>
    <xf numFmtId="2" fontId="11" fillId="4" borderId="13" xfId="0" applyNumberFormat="1" applyFont="1" applyFill="1" applyBorder="1" applyAlignment="1" applyProtection="1">
      <alignment horizontal="center"/>
      <protection hidden="1"/>
    </xf>
    <xf numFmtId="2" fontId="11" fillId="4" borderId="23" xfId="0" applyNumberFormat="1" applyFont="1" applyFill="1" applyBorder="1" applyAlignment="1" applyProtection="1">
      <alignment horizontal="center"/>
      <protection hidden="1"/>
    </xf>
    <xf numFmtId="0" fontId="19" fillId="0" borderId="0" xfId="0" applyFont="1" applyBorder="1"/>
    <xf numFmtId="0" fontId="19" fillId="0" borderId="0" xfId="0" applyFont="1"/>
    <xf numFmtId="0" fontId="21" fillId="0" borderId="0" xfId="0" applyFont="1"/>
    <xf numFmtId="0" fontId="21" fillId="0" borderId="0" xfId="0" applyFont="1" applyBorder="1" applyAlignment="1"/>
    <xf numFmtId="0" fontId="17" fillId="7" borderId="35" xfId="0" applyFont="1" applyFill="1" applyBorder="1" applyAlignment="1" applyProtection="1">
      <alignment horizontal="center"/>
      <protection hidden="1"/>
    </xf>
    <xf numFmtId="0" fontId="17" fillId="7" borderId="1" xfId="0" applyFont="1" applyFill="1" applyBorder="1" applyAlignment="1" applyProtection="1">
      <alignment horizontal="center"/>
      <protection hidden="1"/>
    </xf>
    <xf numFmtId="0" fontId="17" fillId="7" borderId="29" xfId="0" applyFont="1" applyFill="1" applyBorder="1" applyAlignment="1" applyProtection="1">
      <alignment horizontal="center"/>
      <protection hidden="1"/>
    </xf>
    <xf numFmtId="0" fontId="17" fillId="7" borderId="3" xfId="0" applyFont="1" applyFill="1" applyBorder="1" applyAlignment="1" applyProtection="1">
      <alignment horizontal="center"/>
      <protection hidden="1"/>
    </xf>
    <xf numFmtId="0" fontId="19" fillId="4" borderId="25" xfId="0" applyFont="1" applyFill="1" applyBorder="1" applyAlignment="1" applyProtection="1">
      <alignment horizontal="center"/>
      <protection hidden="1"/>
    </xf>
    <xf numFmtId="0" fontId="17" fillId="4" borderId="64" xfId="0" applyFont="1" applyFill="1" applyBorder="1" applyAlignment="1" applyProtection="1">
      <alignment horizontal="center" vertical="center" wrapText="1"/>
      <protection hidden="1"/>
    </xf>
    <xf numFmtId="0" fontId="17" fillId="0" borderId="64" xfId="0" applyFont="1" applyBorder="1" applyAlignment="1" applyProtection="1">
      <alignment horizontal="center" vertical="center" wrapText="1"/>
      <protection hidden="1"/>
    </xf>
    <xf numFmtId="0" fontId="17" fillId="4" borderId="25" xfId="0" applyFont="1" applyFill="1" applyBorder="1" applyAlignment="1" applyProtection="1">
      <alignment horizontal="center" vertical="center" wrapText="1"/>
      <protection hidden="1"/>
    </xf>
    <xf numFmtId="0" fontId="17" fillId="4" borderId="63" xfId="0" applyFont="1" applyFill="1" applyBorder="1" applyAlignment="1" applyProtection="1">
      <alignment horizontal="center"/>
      <protection hidden="1"/>
    </xf>
    <xf numFmtId="2" fontId="17" fillId="4" borderId="47" xfId="0" applyNumberFormat="1" applyFont="1" applyFill="1" applyBorder="1" applyAlignment="1" applyProtection="1">
      <alignment horizontal="center" vertical="center"/>
    </xf>
    <xf numFmtId="2" fontId="17" fillId="4" borderId="46" xfId="0" applyNumberFormat="1" applyFont="1" applyFill="1" applyBorder="1" applyAlignment="1" applyProtection="1">
      <alignment horizontal="center" vertical="center"/>
    </xf>
    <xf numFmtId="0" fontId="17" fillId="4" borderId="60" xfId="0" applyFont="1" applyFill="1" applyBorder="1" applyAlignment="1" applyProtection="1">
      <alignment horizontal="center"/>
      <protection hidden="1"/>
    </xf>
    <xf numFmtId="2" fontId="19" fillId="3" borderId="57" xfId="0" applyNumberFormat="1" applyFont="1" applyFill="1" applyBorder="1" applyAlignment="1" applyProtection="1">
      <alignment horizontal="center"/>
      <protection hidden="1"/>
    </xf>
    <xf numFmtId="2" fontId="19" fillId="3" borderId="54" xfId="0" applyNumberFormat="1" applyFont="1" applyFill="1" applyBorder="1" applyAlignment="1" applyProtection="1">
      <alignment horizontal="center"/>
      <protection hidden="1"/>
    </xf>
    <xf numFmtId="2" fontId="19" fillId="3" borderId="55" xfId="0" applyNumberFormat="1" applyFont="1" applyFill="1" applyBorder="1" applyAlignment="1" applyProtection="1">
      <alignment horizontal="center"/>
      <protection hidden="1"/>
    </xf>
    <xf numFmtId="2" fontId="19" fillId="3" borderId="56" xfId="0" applyNumberFormat="1" applyFont="1" applyFill="1" applyBorder="1" applyAlignment="1" applyProtection="1">
      <alignment horizontal="center"/>
      <protection hidden="1"/>
    </xf>
    <xf numFmtId="43" fontId="19" fillId="5" borderId="5" xfId="1" applyFont="1" applyFill="1" applyBorder="1" applyAlignment="1" applyProtection="1">
      <alignment horizontal="center"/>
      <protection hidden="1"/>
    </xf>
    <xf numFmtId="2" fontId="19" fillId="9" borderId="4" xfId="0" applyNumberFormat="1" applyFont="1" applyFill="1" applyBorder="1" applyAlignment="1" applyProtection="1">
      <alignment horizontal="center"/>
      <protection hidden="1"/>
    </xf>
    <xf numFmtId="2" fontId="19" fillId="9" borderId="6" xfId="0" applyNumberFormat="1" applyFont="1" applyFill="1" applyBorder="1" applyAlignment="1" applyProtection="1">
      <alignment horizontal="center"/>
      <protection hidden="1"/>
    </xf>
    <xf numFmtId="2" fontId="19" fillId="3" borderId="49" xfId="0" applyNumberFormat="1" applyFont="1" applyFill="1" applyBorder="1" applyAlignment="1" applyProtection="1">
      <alignment horizontal="center"/>
      <protection hidden="1"/>
    </xf>
    <xf numFmtId="2" fontId="19" fillId="3" borderId="45" xfId="0" applyNumberFormat="1" applyFont="1" applyFill="1" applyBorder="1" applyAlignment="1" applyProtection="1">
      <alignment horizontal="center"/>
      <protection hidden="1"/>
    </xf>
    <xf numFmtId="2" fontId="19" fillId="3" borderId="12" xfId="0" applyNumberFormat="1" applyFont="1" applyFill="1" applyBorder="1" applyAlignment="1" applyProtection="1">
      <alignment horizontal="center"/>
      <protection hidden="1"/>
    </xf>
    <xf numFmtId="2" fontId="19" fillId="3" borderId="13" xfId="0" applyNumberFormat="1" applyFont="1" applyFill="1" applyBorder="1" applyAlignment="1" applyProtection="1">
      <alignment horizontal="center"/>
      <protection hidden="1"/>
    </xf>
    <xf numFmtId="43" fontId="19" fillId="5" borderId="9" xfId="1" applyFont="1" applyFill="1" applyBorder="1" applyAlignment="1" applyProtection="1">
      <alignment horizontal="center"/>
      <protection hidden="1"/>
    </xf>
    <xf numFmtId="2" fontId="19" fillId="9" borderId="7" xfId="0" applyNumberFormat="1" applyFont="1" applyFill="1" applyBorder="1" applyAlignment="1" applyProtection="1">
      <alignment horizontal="center"/>
      <protection hidden="1"/>
    </xf>
    <xf numFmtId="2" fontId="19" fillId="9" borderId="8" xfId="0" applyNumberFormat="1" applyFont="1" applyFill="1" applyBorder="1" applyAlignment="1" applyProtection="1">
      <alignment horizontal="center"/>
      <protection hidden="1"/>
    </xf>
    <xf numFmtId="0" fontId="19" fillId="9" borderId="8" xfId="0" applyFont="1" applyFill="1" applyBorder="1" applyAlignment="1" applyProtection="1">
      <alignment horizontal="center"/>
      <protection hidden="1"/>
    </xf>
    <xf numFmtId="0" fontId="19" fillId="9" borderId="9" xfId="0" applyFont="1" applyFill="1" applyBorder="1" applyAlignment="1" applyProtection="1">
      <alignment horizontal="center"/>
      <protection hidden="1"/>
    </xf>
    <xf numFmtId="2" fontId="19" fillId="4" borderId="57" xfId="0" applyNumberFormat="1" applyFont="1" applyFill="1" applyBorder="1" applyAlignment="1" applyProtection="1">
      <alignment horizontal="center"/>
      <protection hidden="1"/>
    </xf>
    <xf numFmtId="2" fontId="19" fillId="4" borderId="54" xfId="0" applyNumberFormat="1" applyFont="1" applyFill="1" applyBorder="1" applyAlignment="1" applyProtection="1">
      <alignment horizontal="center"/>
      <protection hidden="1"/>
    </xf>
    <xf numFmtId="2" fontId="19" fillId="4" borderId="55" xfId="0" applyNumberFormat="1" applyFont="1" applyFill="1" applyBorder="1" applyAlignment="1" applyProtection="1">
      <alignment horizontal="center"/>
      <protection hidden="1"/>
    </xf>
    <xf numFmtId="2" fontId="19" fillId="4" borderId="56" xfId="0" applyNumberFormat="1" applyFont="1" applyFill="1" applyBorder="1" applyAlignment="1" applyProtection="1">
      <alignment horizontal="center"/>
      <protection hidden="1"/>
    </xf>
    <xf numFmtId="2" fontId="19" fillId="9" borderId="5" xfId="0" applyNumberFormat="1" applyFont="1" applyFill="1" applyBorder="1" applyAlignment="1" applyProtection="1">
      <alignment horizontal="center"/>
      <protection hidden="1"/>
    </xf>
    <xf numFmtId="2" fontId="19" fillId="4" borderId="49" xfId="0" applyNumberFormat="1" applyFont="1" applyFill="1" applyBorder="1" applyAlignment="1" applyProtection="1">
      <alignment horizontal="center"/>
      <protection hidden="1"/>
    </xf>
    <xf numFmtId="2" fontId="19" fillId="4" borderId="45" xfId="0" applyNumberFormat="1" applyFont="1" applyFill="1" applyBorder="1" applyAlignment="1" applyProtection="1">
      <alignment horizontal="center"/>
      <protection hidden="1"/>
    </xf>
    <xf numFmtId="2" fontId="19" fillId="4" borderId="12" xfId="0" applyNumberFormat="1" applyFont="1" applyFill="1" applyBorder="1" applyAlignment="1" applyProtection="1">
      <alignment horizontal="center"/>
      <protection hidden="1"/>
    </xf>
    <xf numFmtId="2" fontId="19" fillId="4" borderId="13" xfId="0" applyNumberFormat="1" applyFont="1" applyFill="1" applyBorder="1" applyAlignment="1" applyProtection="1">
      <alignment horizontal="center"/>
      <protection hidden="1"/>
    </xf>
    <xf numFmtId="2" fontId="19" fillId="5" borderId="61" xfId="0" applyNumberFormat="1" applyFont="1" applyFill="1" applyBorder="1" applyAlignment="1" applyProtection="1">
      <alignment horizontal="center"/>
      <protection hidden="1"/>
    </xf>
    <xf numFmtId="2" fontId="19" fillId="5" borderId="8" xfId="0" applyNumberFormat="1" applyFont="1" applyFill="1" applyBorder="1" applyAlignment="1" applyProtection="1">
      <alignment horizontal="center"/>
      <protection hidden="1"/>
    </xf>
    <xf numFmtId="2" fontId="19" fillId="5" borderId="62" xfId="0" applyNumberFormat="1" applyFont="1" applyFill="1" applyBorder="1" applyAlignment="1" applyProtection="1">
      <alignment horizontal="center"/>
      <protection hidden="1"/>
    </xf>
    <xf numFmtId="164" fontId="19" fillId="4" borderId="1" xfId="0" applyNumberFormat="1" applyFont="1" applyFill="1" applyBorder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/>
      <protection hidden="1"/>
    </xf>
    <xf numFmtId="2" fontId="19" fillId="4" borderId="23" xfId="0" applyNumberFormat="1" applyFont="1" applyFill="1" applyBorder="1" applyAlignment="1" applyProtection="1">
      <alignment horizontal="center"/>
      <protection hidden="1"/>
    </xf>
    <xf numFmtId="2" fontId="19" fillId="4" borderId="3" xfId="0" applyNumberFormat="1" applyFont="1" applyFill="1" applyBorder="1" applyAlignment="1" applyProtection="1">
      <alignment horizontal="center"/>
      <protection hidden="1"/>
    </xf>
    <xf numFmtId="2" fontId="19" fillId="0" borderId="17" xfId="0" applyNumberFormat="1" applyFont="1" applyBorder="1" applyAlignment="1" applyProtection="1">
      <alignment horizontal="center"/>
      <protection hidden="1"/>
    </xf>
    <xf numFmtId="2" fontId="19" fillId="0" borderId="15" xfId="0" applyNumberFormat="1" applyFont="1" applyBorder="1" applyAlignment="1" applyProtection="1">
      <alignment horizontal="center"/>
      <protection hidden="1"/>
    </xf>
    <xf numFmtId="2" fontId="19" fillId="0" borderId="16" xfId="0" applyNumberFormat="1" applyFont="1" applyBorder="1" applyAlignment="1" applyProtection="1">
      <alignment horizontal="center"/>
      <protection hidden="1"/>
    </xf>
    <xf numFmtId="0" fontId="17" fillId="2" borderId="18" xfId="0" applyFont="1" applyFill="1" applyBorder="1" applyAlignment="1" applyProtection="1">
      <alignment horizontal="center"/>
      <protection hidden="1"/>
    </xf>
    <xf numFmtId="9" fontId="19" fillId="0" borderId="21" xfId="0" applyNumberFormat="1" applyFont="1" applyBorder="1" applyAlignment="1" applyProtection="1">
      <alignment horizontal="center"/>
      <protection hidden="1"/>
    </xf>
    <xf numFmtId="9" fontId="19" fillId="0" borderId="19" xfId="0" applyNumberFormat="1" applyFont="1" applyBorder="1" applyAlignment="1" applyProtection="1">
      <alignment horizontal="center"/>
      <protection hidden="1"/>
    </xf>
    <xf numFmtId="9" fontId="19" fillId="0" borderId="20" xfId="0" applyNumberFormat="1" applyFont="1" applyBorder="1" applyAlignment="1" applyProtection="1">
      <alignment horizontal="center"/>
      <protection hidden="1"/>
    </xf>
    <xf numFmtId="2" fontId="17" fillId="2" borderId="22" xfId="0" applyNumberFormat="1" applyFont="1" applyFill="1" applyBorder="1" applyAlignment="1" applyProtection="1">
      <alignment horizontal="center"/>
      <protection hidden="1"/>
    </xf>
    <xf numFmtId="9" fontId="19" fillId="0" borderId="14" xfId="0" applyNumberFormat="1" applyFont="1" applyBorder="1" applyAlignment="1" applyProtection="1">
      <alignment horizontal="center"/>
      <protection hidden="1"/>
    </xf>
    <xf numFmtId="9" fontId="19" fillId="0" borderId="2" xfId="0" applyNumberFormat="1" applyFont="1" applyBorder="1" applyAlignment="1" applyProtection="1">
      <alignment horizontal="center"/>
      <protection hidden="1"/>
    </xf>
    <xf numFmtId="9" fontId="19" fillId="0" borderId="3" xfId="0" applyNumberFormat="1" applyFont="1" applyBorder="1" applyAlignment="1" applyProtection="1">
      <alignment horizontal="center"/>
      <protection hidden="1"/>
    </xf>
    <xf numFmtId="2" fontId="17" fillId="2" borderId="23" xfId="0" applyNumberFormat="1" applyFont="1" applyFill="1" applyBorder="1" applyAlignment="1" applyProtection="1">
      <alignment horizontal="center"/>
      <protection hidden="1"/>
    </xf>
    <xf numFmtId="0" fontId="12" fillId="7" borderId="50" xfId="0" applyFont="1" applyFill="1" applyBorder="1" applyAlignment="1" applyProtection="1">
      <alignment horizontal="center" vertical="center" wrapText="1"/>
      <protection hidden="1"/>
    </xf>
    <xf numFmtId="0" fontId="12" fillId="7" borderId="18" xfId="0" applyFont="1" applyFill="1" applyBorder="1" applyAlignment="1" applyProtection="1">
      <alignment horizontal="center"/>
      <protection hidden="1"/>
    </xf>
    <xf numFmtId="0" fontId="12" fillId="7" borderId="51" xfId="0" applyFont="1" applyFill="1" applyBorder="1" applyAlignment="1" applyProtection="1">
      <alignment horizontal="center" vertical="center" wrapText="1"/>
      <protection hidden="1"/>
    </xf>
    <xf numFmtId="0" fontId="12" fillId="7" borderId="23" xfId="0" applyFont="1" applyFill="1" applyBorder="1" applyAlignment="1" applyProtection="1">
      <alignment horizontal="center"/>
      <protection hidden="1"/>
    </xf>
    <xf numFmtId="0" fontId="12" fillId="4" borderId="0" xfId="0" applyFont="1" applyFill="1" applyBorder="1" applyAlignment="1" applyProtection="1">
      <alignment horizontal="center" vertical="center" wrapText="1"/>
      <protection hidden="1"/>
    </xf>
    <xf numFmtId="0" fontId="12" fillId="4" borderId="64" xfId="0" applyFont="1" applyFill="1" applyBorder="1" applyAlignment="1" applyProtection="1">
      <alignment horizontal="center"/>
      <protection hidden="1"/>
    </xf>
    <xf numFmtId="43" fontId="11" fillId="5" borderId="6" xfId="1" applyFont="1" applyFill="1" applyBorder="1" applyAlignment="1" applyProtection="1">
      <alignment horizontal="center"/>
      <protection hidden="1"/>
    </xf>
    <xf numFmtId="2" fontId="11" fillId="5" borderId="10" xfId="0" applyNumberFormat="1" applyFont="1" applyFill="1" applyBorder="1" applyAlignment="1" applyProtection="1">
      <alignment horizontal="center"/>
      <protection hidden="1"/>
    </xf>
    <xf numFmtId="2" fontId="11" fillId="4" borderId="18" xfId="0" applyNumberFormat="1" applyFont="1" applyFill="1" applyBorder="1" applyAlignment="1" applyProtection="1">
      <alignment horizontal="center"/>
      <protection hidden="1"/>
    </xf>
    <xf numFmtId="2" fontId="11" fillId="4" borderId="1" xfId="0" applyNumberFormat="1" applyFont="1" applyFill="1" applyBorder="1" applyAlignment="1" applyProtection="1">
      <alignment horizontal="center"/>
      <protection hidden="1"/>
    </xf>
    <xf numFmtId="0" fontId="12" fillId="0" borderId="82" xfId="0" applyFont="1" applyBorder="1" applyAlignment="1" applyProtection="1">
      <protection hidden="1"/>
    </xf>
    <xf numFmtId="0" fontId="23" fillId="0" borderId="0" xfId="0" applyFont="1"/>
    <xf numFmtId="0" fontId="24" fillId="0" borderId="0" xfId="0" applyFont="1"/>
    <xf numFmtId="2" fontId="19" fillId="3" borderId="77" xfId="0" applyNumberFormat="1" applyFont="1" applyFill="1" applyBorder="1" applyAlignment="1" applyProtection="1">
      <alignment horizontal="center"/>
      <protection hidden="1"/>
    </xf>
    <xf numFmtId="2" fontId="19" fillId="3" borderId="67" xfId="0" applyNumberFormat="1" applyFont="1" applyFill="1" applyBorder="1" applyAlignment="1" applyProtection="1">
      <alignment horizontal="center"/>
      <protection hidden="1"/>
    </xf>
    <xf numFmtId="2" fontId="19" fillId="3" borderId="68" xfId="0" applyNumberFormat="1" applyFont="1" applyFill="1" applyBorder="1" applyAlignment="1" applyProtection="1">
      <alignment horizontal="center"/>
      <protection hidden="1"/>
    </xf>
    <xf numFmtId="0" fontId="21" fillId="0" borderId="0" xfId="0" applyFont="1" applyBorder="1" applyAlignment="1">
      <alignment horizontal="center"/>
    </xf>
    <xf numFmtId="2" fontId="19" fillId="3" borderId="78" xfId="0" applyNumberFormat="1" applyFont="1" applyFill="1" applyBorder="1" applyAlignment="1" applyProtection="1">
      <alignment horizontal="center"/>
      <protection hidden="1"/>
    </xf>
    <xf numFmtId="2" fontId="19" fillId="3" borderId="73" xfId="0" applyNumberFormat="1" applyFont="1" applyFill="1" applyBorder="1" applyAlignment="1" applyProtection="1">
      <alignment horizontal="center"/>
      <protection hidden="1"/>
    </xf>
    <xf numFmtId="2" fontId="19" fillId="3" borderId="74" xfId="0" applyNumberFormat="1" applyFont="1" applyFill="1" applyBorder="1" applyAlignment="1" applyProtection="1">
      <alignment horizontal="center"/>
      <protection hidden="1"/>
    </xf>
    <xf numFmtId="2" fontId="19" fillId="4" borderId="79" xfId="0" applyNumberFormat="1" applyFont="1" applyFill="1" applyBorder="1" applyAlignment="1" applyProtection="1">
      <alignment horizontal="center"/>
      <protection hidden="1"/>
    </xf>
    <xf numFmtId="2" fontId="19" fillId="4" borderId="75" xfId="0" applyNumberFormat="1" applyFont="1" applyFill="1" applyBorder="1" applyAlignment="1" applyProtection="1">
      <alignment horizontal="center"/>
      <protection hidden="1"/>
    </xf>
    <xf numFmtId="2" fontId="19" fillId="4" borderId="76" xfId="0" applyNumberFormat="1" applyFont="1" applyFill="1" applyBorder="1" applyAlignment="1" applyProtection="1">
      <alignment horizontal="center"/>
      <protection hidden="1"/>
    </xf>
    <xf numFmtId="2" fontId="19" fillId="4" borderId="78" xfId="0" applyNumberFormat="1" applyFont="1" applyFill="1" applyBorder="1" applyAlignment="1" applyProtection="1">
      <alignment horizontal="center"/>
      <protection hidden="1"/>
    </xf>
    <xf numFmtId="2" fontId="19" fillId="4" borderId="73" xfId="0" applyNumberFormat="1" applyFont="1" applyFill="1" applyBorder="1" applyAlignment="1" applyProtection="1">
      <alignment horizontal="center"/>
      <protection hidden="1"/>
    </xf>
    <xf numFmtId="2" fontId="19" fillId="4" borderId="74" xfId="0" applyNumberFormat="1" applyFont="1" applyFill="1" applyBorder="1" applyAlignment="1" applyProtection="1">
      <alignment horizontal="center"/>
      <protection hidden="1"/>
    </xf>
    <xf numFmtId="2" fontId="19" fillId="3" borderId="80" xfId="0" applyNumberFormat="1" applyFont="1" applyFill="1" applyBorder="1" applyAlignment="1" applyProtection="1">
      <alignment horizontal="center"/>
      <protection hidden="1"/>
    </xf>
    <xf numFmtId="2" fontId="19" fillId="3" borderId="71" xfId="0" applyNumberFormat="1" applyFont="1" applyFill="1" applyBorder="1" applyAlignment="1" applyProtection="1">
      <alignment horizontal="center"/>
      <protection hidden="1"/>
    </xf>
    <xf numFmtId="2" fontId="19" fillId="3" borderId="72" xfId="0" applyNumberFormat="1" applyFont="1" applyFill="1" applyBorder="1" applyAlignment="1" applyProtection="1">
      <alignment horizontal="center"/>
      <protection hidden="1"/>
    </xf>
    <xf numFmtId="2" fontId="19" fillId="3" borderId="81" xfId="0" applyNumberFormat="1" applyFont="1" applyFill="1" applyBorder="1" applyAlignment="1" applyProtection="1">
      <alignment horizontal="center"/>
      <protection hidden="1"/>
    </xf>
    <xf numFmtId="2" fontId="19" fillId="3" borderId="69" xfId="0" applyNumberFormat="1" applyFont="1" applyFill="1" applyBorder="1" applyAlignment="1" applyProtection="1">
      <alignment horizontal="center"/>
      <protection hidden="1"/>
    </xf>
    <xf numFmtId="2" fontId="19" fillId="3" borderId="70" xfId="0" applyNumberFormat="1" applyFont="1" applyFill="1" applyBorder="1" applyAlignment="1" applyProtection="1">
      <alignment horizontal="center"/>
      <protection hidden="1"/>
    </xf>
    <xf numFmtId="0" fontId="17" fillId="6" borderId="35" xfId="0" applyFont="1" applyFill="1" applyBorder="1" applyAlignment="1" applyProtection="1">
      <alignment horizontal="center"/>
      <protection hidden="1"/>
    </xf>
    <xf numFmtId="0" fontId="17" fillId="6" borderId="1" xfId="0" applyFont="1" applyFill="1" applyBorder="1" applyAlignment="1" applyProtection="1">
      <alignment horizontal="center"/>
      <protection hidden="1"/>
    </xf>
    <xf numFmtId="0" fontId="17" fillId="6" borderId="29" xfId="0" applyFont="1" applyFill="1" applyBorder="1" applyAlignment="1" applyProtection="1">
      <alignment horizontal="center"/>
      <protection hidden="1"/>
    </xf>
    <xf numFmtId="0" fontId="17" fillId="6" borderId="3" xfId="0" applyFont="1" applyFill="1" applyBorder="1" applyAlignment="1" applyProtection="1">
      <alignment horizontal="center"/>
      <protection hidden="1"/>
    </xf>
    <xf numFmtId="43" fontId="19" fillId="5" borderId="6" xfId="1" applyFont="1" applyFill="1" applyBorder="1" applyAlignment="1" applyProtection="1">
      <alignment horizontal="center"/>
      <protection hidden="1"/>
    </xf>
    <xf numFmtId="2" fontId="19" fillId="5" borderId="9" xfId="0" applyNumberFormat="1" applyFont="1" applyFill="1" applyBorder="1" applyAlignment="1" applyProtection="1">
      <alignment horizontal="center"/>
      <protection hidden="1"/>
    </xf>
    <xf numFmtId="2" fontId="19" fillId="5" borderId="5" xfId="0" applyNumberFormat="1" applyFont="1" applyFill="1" applyBorder="1" applyAlignment="1" applyProtection="1">
      <alignment horizontal="center"/>
      <protection hidden="1"/>
    </xf>
    <xf numFmtId="2" fontId="19" fillId="4" borderId="85" xfId="0" applyNumberFormat="1" applyFont="1" applyFill="1" applyBorder="1" applyAlignment="1" applyProtection="1">
      <alignment horizontal="center"/>
      <protection hidden="1"/>
    </xf>
    <xf numFmtId="2" fontId="11" fillId="5" borderId="45" xfId="0" applyNumberFormat="1" applyFont="1" applyFill="1" applyBorder="1" applyAlignment="1" applyProtection="1">
      <alignment horizontal="center"/>
      <protection hidden="1"/>
    </xf>
    <xf numFmtId="2" fontId="11" fillId="5" borderId="12" xfId="0" applyNumberFormat="1" applyFont="1" applyFill="1" applyBorder="1" applyAlignment="1" applyProtection="1">
      <alignment horizontal="center"/>
      <protection hidden="1"/>
    </xf>
    <xf numFmtId="2" fontId="19" fillId="9" borderId="9" xfId="0" applyNumberFormat="1" applyFont="1" applyFill="1" applyBorder="1" applyAlignment="1" applyProtection="1">
      <alignment horizontal="center"/>
      <protection hidden="1"/>
    </xf>
    <xf numFmtId="43" fontId="19" fillId="5" borderId="60" xfId="1" applyFont="1" applyFill="1" applyBorder="1" applyAlignment="1" applyProtection="1">
      <alignment horizontal="center"/>
      <protection hidden="1"/>
    </xf>
    <xf numFmtId="2" fontId="19" fillId="5" borderId="4" xfId="0" applyNumberFormat="1" applyFont="1" applyFill="1" applyBorder="1" applyAlignment="1" applyProtection="1">
      <alignment horizontal="center"/>
      <protection hidden="1"/>
    </xf>
    <xf numFmtId="2" fontId="19" fillId="0" borderId="0" xfId="0" applyNumberFormat="1" applyFont="1"/>
    <xf numFmtId="0" fontId="25" fillId="0" borderId="24" xfId="0" applyFont="1" applyBorder="1" applyAlignment="1" applyProtection="1">
      <alignment vertical="center" textRotation="90"/>
      <protection hidden="1"/>
    </xf>
    <xf numFmtId="0" fontId="25" fillId="0" borderId="25" xfId="0" applyFont="1" applyBorder="1" applyAlignment="1" applyProtection="1">
      <alignment vertical="center" textRotation="90"/>
      <protection hidden="1"/>
    </xf>
    <xf numFmtId="164" fontId="19" fillId="4" borderId="18" xfId="0" applyNumberFormat="1" applyFont="1" applyFill="1" applyBorder="1" applyAlignment="1" applyProtection="1">
      <alignment horizontal="center"/>
      <protection hidden="1"/>
    </xf>
    <xf numFmtId="0" fontId="7" fillId="0" borderId="0" xfId="0" applyFont="1" applyAlignment="1">
      <alignment horizontal="center" vertical="center" wrapText="1"/>
    </xf>
    <xf numFmtId="2" fontId="11" fillId="4" borderId="24" xfId="0" applyNumberFormat="1" applyFont="1" applyFill="1" applyBorder="1" applyAlignment="1" applyProtection="1">
      <alignment horizontal="center" vertical="center"/>
      <protection hidden="1"/>
    </xf>
    <xf numFmtId="2" fontId="11" fillId="4" borderId="26" xfId="0" applyNumberFormat="1" applyFont="1" applyFill="1" applyBorder="1" applyAlignment="1" applyProtection="1">
      <alignment horizontal="center" vertical="center"/>
      <protection hidden="1"/>
    </xf>
    <xf numFmtId="2" fontId="11" fillId="0" borderId="24" xfId="0" applyNumberFormat="1" applyFont="1" applyBorder="1" applyAlignment="1" applyProtection="1">
      <alignment horizontal="center" vertical="center"/>
      <protection hidden="1"/>
    </xf>
    <xf numFmtId="2" fontId="11" fillId="0" borderId="26" xfId="0" applyNumberFormat="1" applyFont="1" applyBorder="1" applyAlignment="1" applyProtection="1">
      <alignment horizontal="center" vertical="center"/>
      <protection hidden="1"/>
    </xf>
    <xf numFmtId="0" fontId="9" fillId="7" borderId="24" xfId="0" applyFont="1" applyFill="1" applyBorder="1" applyAlignment="1" applyProtection="1">
      <alignment horizontal="center" vertical="center" wrapText="1"/>
      <protection hidden="1"/>
    </xf>
    <xf numFmtId="0" fontId="9" fillId="7" borderId="26" xfId="0" applyFont="1" applyFill="1" applyBorder="1" applyAlignment="1" applyProtection="1">
      <alignment horizontal="center" vertical="center" wrapText="1"/>
      <protection hidden="1"/>
    </xf>
    <xf numFmtId="0" fontId="12" fillId="8" borderId="24" xfId="0" applyFont="1" applyFill="1" applyBorder="1" applyAlignment="1" applyProtection="1">
      <alignment horizontal="center" vertical="center" wrapText="1"/>
      <protection hidden="1"/>
    </xf>
    <xf numFmtId="0" fontId="12" fillId="8" borderId="26" xfId="0" applyFont="1" applyFill="1" applyBorder="1" applyAlignment="1" applyProtection="1">
      <alignment horizontal="center" vertical="center" wrapText="1"/>
      <protection hidden="1"/>
    </xf>
    <xf numFmtId="165" fontId="10" fillId="4" borderId="24" xfId="1" applyNumberFormat="1" applyFont="1" applyFill="1" applyBorder="1" applyAlignment="1" applyProtection="1">
      <alignment horizontal="center" vertical="center"/>
      <protection hidden="1"/>
    </xf>
    <xf numFmtId="165" fontId="10" fillId="4" borderId="26" xfId="1" applyNumberFormat="1" applyFont="1" applyFill="1" applyBorder="1" applyAlignment="1" applyProtection="1">
      <alignment horizontal="center" vertical="center"/>
      <protection hidden="1"/>
    </xf>
    <xf numFmtId="165" fontId="10" fillId="0" borderId="24" xfId="1" applyNumberFormat="1" applyFont="1" applyBorder="1" applyAlignment="1" applyProtection="1">
      <alignment horizontal="center" vertical="center"/>
      <protection hidden="1"/>
    </xf>
    <xf numFmtId="165" fontId="10" fillId="0" borderId="26" xfId="1" applyNumberFormat="1" applyFont="1" applyBorder="1" applyAlignment="1" applyProtection="1">
      <alignment horizontal="center" vertical="center"/>
      <protection hidden="1"/>
    </xf>
    <xf numFmtId="0" fontId="14" fillId="4" borderId="24" xfId="0" applyFont="1" applyFill="1" applyBorder="1" applyAlignment="1" applyProtection="1">
      <alignment horizontal="center" vertical="center" wrapText="1"/>
      <protection hidden="1"/>
    </xf>
    <xf numFmtId="0" fontId="14" fillId="4" borderId="26" xfId="0" applyFont="1" applyFill="1" applyBorder="1" applyAlignment="1" applyProtection="1">
      <alignment horizontal="center" vertical="center" wrapText="1"/>
      <protection hidden="1"/>
    </xf>
    <xf numFmtId="0" fontId="11" fillId="4" borderId="24" xfId="0" applyFont="1" applyFill="1" applyBorder="1" applyAlignment="1" applyProtection="1">
      <alignment horizontal="center" vertical="center"/>
      <protection hidden="1"/>
    </xf>
    <xf numFmtId="0" fontId="11" fillId="4" borderId="26" xfId="0" applyFont="1" applyFill="1" applyBorder="1" applyAlignment="1" applyProtection="1">
      <alignment horizontal="center" vertical="center"/>
      <protection hidden="1"/>
    </xf>
    <xf numFmtId="0" fontId="14" fillId="0" borderId="24" xfId="0" applyFont="1" applyFill="1" applyBorder="1" applyAlignment="1" applyProtection="1">
      <alignment horizontal="center" vertical="center" wrapText="1"/>
      <protection hidden="1"/>
    </xf>
    <xf numFmtId="0" fontId="14" fillId="0" borderId="26" xfId="0" applyFont="1" applyFill="1" applyBorder="1" applyAlignment="1" applyProtection="1">
      <alignment horizontal="center" vertical="center" wrapText="1"/>
      <protection hidden="1"/>
    </xf>
    <xf numFmtId="0" fontId="11" fillId="0" borderId="24" xfId="0" applyFont="1" applyBorder="1" applyAlignment="1" applyProtection="1">
      <alignment horizontal="center" vertical="center"/>
      <protection hidden="1"/>
    </xf>
    <xf numFmtId="0" fontId="11" fillId="0" borderId="26" xfId="0" applyFont="1" applyBorder="1" applyAlignment="1" applyProtection="1">
      <alignment horizontal="center" vertical="center"/>
      <protection hidden="1"/>
    </xf>
    <xf numFmtId="0" fontId="11" fillId="0" borderId="58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165" fontId="11" fillId="0" borderId="24" xfId="1" applyNumberFormat="1" applyFont="1" applyBorder="1" applyAlignment="1" applyProtection="1">
      <alignment horizontal="center" vertical="center"/>
      <protection hidden="1"/>
    </xf>
    <xf numFmtId="165" fontId="11" fillId="0" borderId="26" xfId="1" applyNumberFormat="1" applyFont="1" applyBorder="1" applyAlignment="1" applyProtection="1">
      <alignment horizontal="center" vertical="center"/>
      <protection hidden="1"/>
    </xf>
    <xf numFmtId="0" fontId="12" fillId="10" borderId="24" xfId="0" applyFont="1" applyFill="1" applyBorder="1" applyAlignment="1" applyProtection="1">
      <alignment horizontal="center" vertical="center" wrapText="1"/>
      <protection hidden="1"/>
    </xf>
    <xf numFmtId="0" fontId="12" fillId="10" borderId="26" xfId="0" applyFont="1" applyFill="1" applyBorder="1" applyAlignment="1" applyProtection="1">
      <alignment horizontal="center" vertical="center" wrapText="1"/>
      <protection hidden="1"/>
    </xf>
    <xf numFmtId="0" fontId="12" fillId="7" borderId="24" xfId="0" applyFont="1" applyFill="1" applyBorder="1" applyAlignment="1" applyProtection="1">
      <alignment horizontal="center" vertical="center" wrapText="1"/>
      <protection hidden="1"/>
    </xf>
    <xf numFmtId="0" fontId="12" fillId="7" borderId="26" xfId="0" applyFont="1" applyFill="1" applyBorder="1" applyAlignment="1" applyProtection="1">
      <alignment horizontal="center" vertical="center" wrapText="1"/>
      <protection hidden="1"/>
    </xf>
    <xf numFmtId="0" fontId="9" fillId="10" borderId="24" xfId="0" applyFont="1" applyFill="1" applyBorder="1" applyAlignment="1" applyProtection="1">
      <alignment horizontal="center" vertical="center" wrapText="1"/>
      <protection hidden="1"/>
    </xf>
    <xf numFmtId="0" fontId="9" fillId="10" borderId="26" xfId="0" applyFont="1" applyFill="1" applyBorder="1" applyAlignment="1" applyProtection="1">
      <alignment horizontal="center" vertical="center" wrapText="1"/>
      <protection hidden="1"/>
    </xf>
    <xf numFmtId="0" fontId="11" fillId="0" borderId="59" xfId="0" applyFont="1" applyBorder="1" applyAlignment="1">
      <alignment horizontal="left" wrapText="1"/>
    </xf>
    <xf numFmtId="2" fontId="16" fillId="5" borderId="24" xfId="0" applyNumberFormat="1" applyFont="1" applyFill="1" applyBorder="1" applyAlignment="1">
      <alignment horizontal="center" vertical="center"/>
    </xf>
    <xf numFmtId="2" fontId="16" fillId="5" borderId="26" xfId="0" applyNumberFormat="1" applyFont="1" applyFill="1" applyBorder="1" applyAlignment="1">
      <alignment horizontal="center" vertical="center"/>
    </xf>
    <xf numFmtId="0" fontId="21" fillId="6" borderId="42" xfId="0" applyFont="1" applyFill="1" applyBorder="1" applyAlignment="1">
      <alignment horizontal="center"/>
    </xf>
    <xf numFmtId="0" fontId="21" fillId="6" borderId="43" xfId="0" applyFont="1" applyFill="1" applyBorder="1" applyAlignment="1">
      <alignment horizontal="center"/>
    </xf>
    <xf numFmtId="0" fontId="21" fillId="6" borderId="44" xfId="0" applyFont="1" applyFill="1" applyBorder="1" applyAlignment="1">
      <alignment horizontal="center"/>
    </xf>
    <xf numFmtId="1" fontId="19" fillId="3" borderId="83" xfId="0" applyNumberFormat="1" applyFont="1" applyFill="1" applyBorder="1" applyAlignment="1" applyProtection="1">
      <alignment horizontal="center" vertical="center"/>
      <protection hidden="1"/>
    </xf>
    <xf numFmtId="1" fontId="19" fillId="3" borderId="84" xfId="0" applyNumberFormat="1" applyFont="1" applyFill="1" applyBorder="1" applyAlignment="1" applyProtection="1">
      <alignment horizontal="center" vertical="center"/>
      <protection hidden="1"/>
    </xf>
    <xf numFmtId="1" fontId="19" fillId="4" borderId="83" xfId="0" applyNumberFormat="1" applyFont="1" applyFill="1" applyBorder="1" applyAlignment="1" applyProtection="1">
      <alignment horizontal="center" vertical="center"/>
      <protection hidden="1"/>
    </xf>
    <xf numFmtId="1" fontId="19" fillId="4" borderId="26" xfId="0" applyNumberFormat="1" applyFont="1" applyFill="1" applyBorder="1" applyAlignment="1" applyProtection="1">
      <alignment horizontal="center" vertical="center"/>
      <protection hidden="1"/>
    </xf>
    <xf numFmtId="1" fontId="19" fillId="4" borderId="84" xfId="0" applyNumberFormat="1" applyFont="1" applyFill="1" applyBorder="1" applyAlignment="1" applyProtection="1">
      <alignment horizontal="center" vertical="center"/>
      <protection hidden="1"/>
    </xf>
    <xf numFmtId="0" fontId="22" fillId="0" borderId="24" xfId="0" applyFont="1" applyFill="1" applyBorder="1" applyAlignment="1" applyProtection="1">
      <alignment horizontal="center" vertical="center" wrapText="1"/>
      <protection hidden="1"/>
    </xf>
    <xf numFmtId="0" fontId="22" fillId="0" borderId="26" xfId="0" applyFont="1" applyFill="1" applyBorder="1" applyAlignment="1" applyProtection="1">
      <alignment horizontal="center" vertical="center" wrapText="1"/>
      <protection hidden="1"/>
    </xf>
    <xf numFmtId="0" fontId="19" fillId="0" borderId="24" xfId="0" applyFont="1" applyBorder="1" applyAlignment="1" applyProtection="1">
      <alignment horizontal="center" vertical="center"/>
      <protection hidden="1"/>
    </xf>
    <xf numFmtId="0" fontId="19" fillId="0" borderId="26" xfId="0" applyFont="1" applyBorder="1" applyAlignment="1" applyProtection="1">
      <alignment horizontal="center" vertical="center"/>
      <protection hidden="1"/>
    </xf>
    <xf numFmtId="9" fontId="17" fillId="6" borderId="39" xfId="0" applyNumberFormat="1" applyFont="1" applyFill="1" applyBorder="1" applyAlignment="1" applyProtection="1">
      <alignment horizontal="center" vertical="center"/>
      <protection hidden="1"/>
    </xf>
    <xf numFmtId="9" fontId="17" fillId="6" borderId="37" xfId="0" applyNumberFormat="1" applyFont="1" applyFill="1" applyBorder="1" applyAlignment="1" applyProtection="1">
      <alignment horizontal="center" vertical="center"/>
      <protection hidden="1"/>
    </xf>
    <xf numFmtId="9" fontId="17" fillId="6" borderId="38" xfId="0" applyNumberFormat="1" applyFont="1" applyFill="1" applyBorder="1" applyAlignment="1" applyProtection="1">
      <alignment horizontal="center" vertical="center"/>
      <protection hidden="1"/>
    </xf>
    <xf numFmtId="9" fontId="17" fillId="6" borderId="36" xfId="0" applyNumberFormat="1" applyFont="1" applyFill="1" applyBorder="1" applyAlignment="1" applyProtection="1">
      <alignment horizontal="center" vertical="center"/>
      <protection hidden="1"/>
    </xf>
    <xf numFmtId="9" fontId="17" fillId="6" borderId="40" xfId="0" applyNumberFormat="1" applyFont="1" applyFill="1" applyBorder="1" applyAlignment="1" applyProtection="1">
      <alignment horizontal="center" vertical="center"/>
      <protection hidden="1"/>
    </xf>
    <xf numFmtId="9" fontId="17" fillId="6" borderId="41" xfId="0" applyNumberFormat="1" applyFont="1" applyFill="1" applyBorder="1" applyAlignment="1" applyProtection="1">
      <alignment horizontal="center" vertical="center"/>
      <protection hidden="1"/>
    </xf>
    <xf numFmtId="1" fontId="19" fillId="3" borderId="24" xfId="0" applyNumberFormat="1" applyFont="1" applyFill="1" applyBorder="1" applyAlignment="1" applyProtection="1">
      <alignment horizontal="center" vertical="center"/>
      <protection hidden="1"/>
    </xf>
    <xf numFmtId="0" fontId="22" fillId="4" borderId="24" xfId="0" applyFont="1" applyFill="1" applyBorder="1" applyAlignment="1" applyProtection="1">
      <alignment horizontal="center" vertical="center" wrapText="1"/>
      <protection hidden="1"/>
    </xf>
    <xf numFmtId="0" fontId="22" fillId="4" borderId="26" xfId="0" applyFont="1" applyFill="1" applyBorder="1" applyAlignment="1" applyProtection="1">
      <alignment horizontal="center" vertical="center" wrapText="1"/>
      <protection hidden="1"/>
    </xf>
    <xf numFmtId="0" fontId="19" fillId="4" borderId="24" xfId="0" applyFont="1" applyFill="1" applyBorder="1" applyAlignment="1" applyProtection="1">
      <alignment horizontal="center" vertical="center"/>
      <protection hidden="1"/>
    </xf>
    <xf numFmtId="0" fontId="19" fillId="4" borderId="26" xfId="0" applyFont="1" applyFill="1" applyBorder="1" applyAlignment="1" applyProtection="1">
      <alignment horizontal="center" vertical="center"/>
      <protection hidden="1"/>
    </xf>
    <xf numFmtId="2" fontId="4" fillId="0" borderId="0" xfId="0" applyNumberFormat="1" applyFont="1" applyBorder="1" applyAlignment="1">
      <alignment horizontal="left" vertical="center"/>
    </xf>
    <xf numFmtId="0" fontId="19" fillId="6" borderId="24" xfId="0" applyFont="1" applyFill="1" applyBorder="1" applyAlignment="1" applyProtection="1">
      <alignment horizontal="center"/>
      <protection hidden="1"/>
    </xf>
    <xf numFmtId="0" fontId="19" fillId="6" borderId="26" xfId="0" applyFont="1" applyFill="1" applyBorder="1" applyAlignment="1" applyProtection="1">
      <alignment horizontal="center"/>
      <protection hidden="1"/>
    </xf>
    <xf numFmtId="0" fontId="17" fillId="6" borderId="50" xfId="0" applyFont="1" applyFill="1" applyBorder="1" applyAlignment="1" applyProtection="1">
      <alignment horizontal="center" vertical="center" wrapText="1"/>
      <protection hidden="1"/>
    </xf>
    <xf numFmtId="0" fontId="17" fillId="6" borderId="51" xfId="0" applyFont="1" applyFill="1" applyBorder="1" applyAlignment="1" applyProtection="1">
      <alignment horizontal="center" vertical="center" wrapText="1"/>
      <protection hidden="1"/>
    </xf>
    <xf numFmtId="0" fontId="17" fillId="6" borderId="24" xfId="0" applyFont="1" applyFill="1" applyBorder="1" applyAlignment="1" applyProtection="1">
      <alignment horizontal="center" vertical="center" wrapText="1"/>
      <protection hidden="1"/>
    </xf>
    <xf numFmtId="0" fontId="17" fillId="6" borderId="26" xfId="0" applyFont="1" applyFill="1" applyBorder="1" applyAlignment="1" applyProtection="1">
      <alignment horizontal="center" vertical="center" wrapText="1"/>
      <protection hidden="1"/>
    </xf>
    <xf numFmtId="0" fontId="25" fillId="0" borderId="24" xfId="0" applyFont="1" applyBorder="1" applyAlignment="1" applyProtection="1">
      <alignment horizontal="center" vertical="center" textRotation="90"/>
      <protection hidden="1"/>
    </xf>
    <xf numFmtId="0" fontId="25" fillId="0" borderId="25" xfId="0" applyFont="1" applyBorder="1" applyAlignment="1" applyProtection="1">
      <alignment horizontal="center" vertical="center" textRotation="90"/>
      <protection hidden="1"/>
    </xf>
    <xf numFmtId="0" fontId="25" fillId="0" borderId="26" xfId="0" applyFont="1" applyBorder="1" applyAlignment="1" applyProtection="1">
      <alignment horizontal="center" vertical="center" textRotation="90"/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12" fillId="4" borderId="65" xfId="0" applyFont="1" applyFill="1" applyBorder="1" applyAlignment="1" applyProtection="1">
      <alignment horizontal="left"/>
      <protection hidden="1"/>
    </xf>
    <xf numFmtId="0" fontId="12" fillId="4" borderId="66" xfId="0" applyFont="1" applyFill="1" applyBorder="1" applyAlignment="1" applyProtection="1">
      <alignment horizontal="left"/>
      <protection hidden="1"/>
    </xf>
    <xf numFmtId="0" fontId="12" fillId="4" borderId="27" xfId="0" applyFont="1" applyFill="1" applyBorder="1" applyAlignment="1" applyProtection="1">
      <alignment horizontal="left"/>
      <protection hidden="1"/>
    </xf>
    <xf numFmtId="0" fontId="12" fillId="4" borderId="28" xfId="0" applyFont="1" applyFill="1" applyBorder="1" applyAlignment="1" applyProtection="1">
      <alignment horizontal="left"/>
      <protection hidden="1"/>
    </xf>
    <xf numFmtId="0" fontId="12" fillId="0" borderId="30" xfId="0" applyFont="1" applyBorder="1" applyAlignment="1" applyProtection="1">
      <alignment horizontal="left"/>
      <protection hidden="1"/>
    </xf>
    <xf numFmtId="0" fontId="12" fillId="0" borderId="31" xfId="0" applyFont="1" applyBorder="1" applyAlignment="1" applyProtection="1">
      <alignment horizontal="left"/>
      <protection hidden="1"/>
    </xf>
    <xf numFmtId="0" fontId="12" fillId="0" borderId="32" xfId="0" applyFont="1" applyBorder="1" applyAlignment="1" applyProtection="1">
      <alignment horizontal="left"/>
      <protection hidden="1"/>
    </xf>
    <xf numFmtId="0" fontId="12" fillId="0" borderId="27" xfId="0" applyFont="1" applyBorder="1" applyAlignment="1" applyProtection="1">
      <alignment horizontal="left"/>
      <protection hidden="1"/>
    </xf>
    <xf numFmtId="0" fontId="12" fillId="0" borderId="28" xfId="0" applyFont="1" applyBorder="1" applyAlignment="1" applyProtection="1">
      <alignment horizontal="left"/>
      <protection hidden="1"/>
    </xf>
    <xf numFmtId="0" fontId="12" fillId="0" borderId="29" xfId="0" applyFont="1" applyBorder="1" applyAlignment="1" applyProtection="1">
      <alignment horizontal="left"/>
      <protection hidden="1"/>
    </xf>
    <xf numFmtId="0" fontId="12" fillId="0" borderId="33" xfId="0" applyFont="1" applyBorder="1" applyAlignment="1" applyProtection="1">
      <alignment horizontal="left"/>
      <protection hidden="1"/>
    </xf>
    <xf numFmtId="0" fontId="12" fillId="0" borderId="34" xfId="0" applyFont="1" applyBorder="1" applyAlignment="1" applyProtection="1">
      <alignment horizontal="left"/>
      <protection hidden="1"/>
    </xf>
    <xf numFmtId="9" fontId="12" fillId="6" borderId="40" xfId="0" applyNumberFormat="1" applyFont="1" applyFill="1" applyBorder="1" applyAlignment="1" applyProtection="1">
      <alignment horizontal="center" vertical="center"/>
      <protection hidden="1"/>
    </xf>
    <xf numFmtId="9" fontId="12" fillId="6" borderId="41" xfId="0" applyNumberFormat="1" applyFont="1" applyFill="1" applyBorder="1" applyAlignment="1" applyProtection="1">
      <alignment horizontal="center" vertical="center"/>
      <protection hidden="1"/>
    </xf>
    <xf numFmtId="2" fontId="11" fillId="5" borderId="24" xfId="0" applyNumberFormat="1" applyFont="1" applyFill="1" applyBorder="1" applyAlignment="1">
      <alignment horizontal="center" vertical="center"/>
    </xf>
    <xf numFmtId="2" fontId="11" fillId="5" borderId="26" xfId="0" applyNumberFormat="1" applyFont="1" applyFill="1" applyBorder="1" applyAlignment="1">
      <alignment horizontal="center" vertical="center"/>
    </xf>
    <xf numFmtId="0" fontId="16" fillId="6" borderId="42" xfId="0" applyFont="1" applyFill="1" applyBorder="1" applyAlignment="1">
      <alignment horizontal="center"/>
    </xf>
    <xf numFmtId="0" fontId="16" fillId="6" borderId="43" xfId="0" applyFont="1" applyFill="1" applyBorder="1" applyAlignment="1">
      <alignment horizontal="center"/>
    </xf>
    <xf numFmtId="0" fontId="16" fillId="6" borderId="44" xfId="0" applyFont="1" applyFill="1" applyBorder="1" applyAlignment="1">
      <alignment horizontal="center"/>
    </xf>
    <xf numFmtId="0" fontId="11" fillId="6" borderId="24" xfId="0" applyFont="1" applyFill="1" applyBorder="1" applyAlignment="1" applyProtection="1">
      <alignment horizontal="center"/>
      <protection hidden="1"/>
    </xf>
    <xf numFmtId="0" fontId="11" fillId="6" borderId="26" xfId="0" applyFont="1" applyFill="1" applyBorder="1" applyAlignment="1" applyProtection="1">
      <alignment horizontal="center"/>
      <protection hidden="1"/>
    </xf>
    <xf numFmtId="0" fontId="12" fillId="6" borderId="50" xfId="0" applyFont="1" applyFill="1" applyBorder="1" applyAlignment="1" applyProtection="1">
      <alignment horizontal="center" vertical="center" wrapText="1"/>
      <protection hidden="1"/>
    </xf>
    <xf numFmtId="0" fontId="12" fillId="6" borderId="51" xfId="0" applyFont="1" applyFill="1" applyBorder="1" applyAlignment="1" applyProtection="1">
      <alignment horizontal="center" vertical="center" wrapText="1"/>
      <protection hidden="1"/>
    </xf>
    <xf numFmtId="0" fontId="12" fillId="6" borderId="24" xfId="0" applyFont="1" applyFill="1" applyBorder="1" applyAlignment="1" applyProtection="1">
      <alignment horizontal="center" vertical="center" wrapText="1"/>
      <protection hidden="1"/>
    </xf>
    <xf numFmtId="0" fontId="12" fillId="6" borderId="26" xfId="0" applyFont="1" applyFill="1" applyBorder="1" applyAlignment="1" applyProtection="1">
      <alignment horizontal="center" vertical="center" wrapText="1"/>
      <protection hidden="1"/>
    </xf>
    <xf numFmtId="0" fontId="12" fillId="6" borderId="52" xfId="0" applyFont="1" applyFill="1" applyBorder="1" applyAlignment="1" applyProtection="1">
      <alignment horizontal="center" vertical="center" wrapText="1"/>
      <protection hidden="1"/>
    </xf>
    <xf numFmtId="0" fontId="12" fillId="6" borderId="53" xfId="0" applyFont="1" applyFill="1" applyBorder="1" applyAlignment="1" applyProtection="1">
      <alignment horizontal="center" vertical="center" wrapText="1"/>
      <protection hidden="1"/>
    </xf>
    <xf numFmtId="9" fontId="12" fillId="6" borderId="39" xfId="0" applyNumberFormat="1" applyFont="1" applyFill="1" applyBorder="1" applyAlignment="1" applyProtection="1">
      <alignment horizontal="center" vertical="center"/>
      <protection hidden="1"/>
    </xf>
    <xf numFmtId="9" fontId="12" fillId="6" borderId="37" xfId="0" applyNumberFormat="1" applyFont="1" applyFill="1" applyBorder="1" applyAlignment="1" applyProtection="1">
      <alignment horizontal="center" vertical="center"/>
      <protection hidden="1"/>
    </xf>
    <xf numFmtId="9" fontId="12" fillId="6" borderId="38" xfId="0" applyNumberFormat="1" applyFont="1" applyFill="1" applyBorder="1" applyAlignment="1" applyProtection="1">
      <alignment horizontal="center" vertical="center"/>
      <protection hidden="1"/>
    </xf>
    <xf numFmtId="9" fontId="12" fillId="6" borderId="36" xfId="0" applyNumberFormat="1" applyFont="1" applyFill="1" applyBorder="1" applyAlignment="1" applyProtection="1">
      <alignment horizontal="center" vertical="center"/>
      <protection hidden="1"/>
    </xf>
    <xf numFmtId="0" fontId="14" fillId="4" borderId="24" xfId="0" applyFont="1" applyFill="1" applyBorder="1" applyAlignment="1" applyProtection="1">
      <alignment horizontal="center" vertical="center"/>
      <protection hidden="1"/>
    </xf>
    <xf numFmtId="0" fontId="14" fillId="4" borderId="26" xfId="0" applyFont="1" applyFill="1" applyBorder="1" applyAlignment="1" applyProtection="1">
      <alignment horizontal="center" vertical="center"/>
      <protection hidden="1"/>
    </xf>
    <xf numFmtId="1" fontId="11" fillId="4" borderId="24" xfId="0" applyNumberFormat="1" applyFont="1" applyFill="1" applyBorder="1" applyAlignment="1" applyProtection="1">
      <alignment horizontal="center" vertical="center"/>
      <protection hidden="1"/>
    </xf>
    <xf numFmtId="1" fontId="11" fillId="4" borderId="26" xfId="0" applyNumberFormat="1" applyFont="1" applyFill="1" applyBorder="1" applyAlignment="1" applyProtection="1">
      <alignment horizontal="center" vertical="center"/>
      <protection hidden="1"/>
    </xf>
    <xf numFmtId="1" fontId="11" fillId="0" borderId="24" xfId="0" applyNumberFormat="1" applyFont="1" applyBorder="1" applyAlignment="1" applyProtection="1">
      <alignment horizontal="center" vertical="center"/>
      <protection hidden="1"/>
    </xf>
    <xf numFmtId="1" fontId="11" fillId="0" borderId="26" xfId="0" applyNumberFormat="1" applyFont="1" applyBorder="1" applyAlignment="1" applyProtection="1">
      <alignment horizontal="center" vertical="center"/>
      <protection hidden="1"/>
    </xf>
    <xf numFmtId="0" fontId="11" fillId="3" borderId="24" xfId="0" applyFont="1" applyFill="1" applyBorder="1" applyAlignment="1" applyProtection="1">
      <alignment horizontal="center" vertical="center"/>
      <protection hidden="1"/>
    </xf>
    <xf numFmtId="0" fontId="11" fillId="3" borderId="26" xfId="0" applyFont="1" applyFill="1" applyBorder="1" applyAlignment="1" applyProtection="1">
      <alignment horizontal="center" vertical="center"/>
      <protection hidden="1"/>
    </xf>
    <xf numFmtId="0" fontId="18" fillId="0" borderId="24" xfId="0" applyFont="1" applyBorder="1" applyAlignment="1" applyProtection="1">
      <alignment horizontal="center" vertical="center"/>
      <protection hidden="1"/>
    </xf>
    <xf numFmtId="0" fontId="18" fillId="0" borderId="25" xfId="0" applyFont="1" applyBorder="1" applyAlignment="1" applyProtection="1">
      <alignment horizontal="center" vertical="center"/>
      <protection hidden="1"/>
    </xf>
    <xf numFmtId="0" fontId="18" fillId="0" borderId="26" xfId="0" applyFont="1" applyBorder="1" applyAlignment="1" applyProtection="1">
      <alignment horizontal="center" vertical="center"/>
      <protection hidden="1"/>
    </xf>
    <xf numFmtId="0" fontId="21" fillId="7" borderId="42" xfId="0" applyFont="1" applyFill="1" applyBorder="1" applyAlignment="1">
      <alignment horizontal="center"/>
    </xf>
    <xf numFmtId="0" fontId="21" fillId="7" borderId="43" xfId="0" applyFont="1" applyFill="1" applyBorder="1" applyAlignment="1">
      <alignment horizontal="center"/>
    </xf>
    <xf numFmtId="0" fontId="21" fillId="7" borderId="44" xfId="0" applyFont="1" applyFill="1" applyBorder="1" applyAlignment="1">
      <alignment horizontal="center"/>
    </xf>
    <xf numFmtId="9" fontId="17" fillId="7" borderId="40" xfId="0" applyNumberFormat="1" applyFont="1" applyFill="1" applyBorder="1" applyAlignment="1" applyProtection="1">
      <alignment horizontal="center" vertical="center"/>
      <protection hidden="1"/>
    </xf>
    <xf numFmtId="9" fontId="17" fillId="7" borderId="41" xfId="0" applyNumberFormat="1" applyFont="1" applyFill="1" applyBorder="1" applyAlignment="1" applyProtection="1">
      <alignment horizontal="center" vertical="center"/>
      <protection hidden="1"/>
    </xf>
    <xf numFmtId="1" fontId="19" fillId="0" borderId="24" xfId="0" applyNumberFormat="1" applyFont="1" applyBorder="1" applyAlignment="1" applyProtection="1">
      <alignment horizontal="center" vertical="center"/>
      <protection hidden="1"/>
    </xf>
    <xf numFmtId="1" fontId="19" fillId="0" borderId="26" xfId="0" applyNumberFormat="1" applyFont="1" applyBorder="1" applyAlignment="1" applyProtection="1">
      <alignment horizontal="center" vertical="center"/>
      <protection hidden="1"/>
    </xf>
    <xf numFmtId="1" fontId="19" fillId="4" borderId="24" xfId="0" applyNumberFormat="1" applyFont="1" applyFill="1" applyBorder="1" applyAlignment="1" applyProtection="1">
      <alignment horizontal="center" vertical="center"/>
      <protection hidden="1"/>
    </xf>
    <xf numFmtId="0" fontId="20" fillId="0" borderId="24" xfId="0" applyFont="1" applyBorder="1" applyAlignment="1" applyProtection="1">
      <alignment horizontal="center" vertical="center"/>
      <protection hidden="1"/>
    </xf>
    <xf numFmtId="0" fontId="20" fillId="0" borderId="25" xfId="0" applyFont="1" applyBorder="1" applyAlignment="1" applyProtection="1">
      <alignment horizontal="center" vertical="center"/>
      <protection hidden="1"/>
    </xf>
    <xf numFmtId="0" fontId="20" fillId="0" borderId="26" xfId="0" applyFont="1" applyBorder="1" applyAlignment="1" applyProtection="1">
      <alignment horizontal="center" vertical="center"/>
      <protection hidden="1"/>
    </xf>
    <xf numFmtId="0" fontId="17" fillId="4" borderId="27" xfId="0" applyFont="1" applyFill="1" applyBorder="1" applyAlignment="1" applyProtection="1">
      <alignment horizontal="left"/>
      <protection hidden="1"/>
    </xf>
    <xf numFmtId="0" fontId="17" fillId="4" borderId="28" xfId="0" applyFont="1" applyFill="1" applyBorder="1" applyAlignment="1" applyProtection="1">
      <alignment horizontal="left"/>
      <protection hidden="1"/>
    </xf>
    <xf numFmtId="0" fontId="17" fillId="0" borderId="27" xfId="0" applyFont="1" applyBorder="1" applyAlignment="1" applyProtection="1">
      <alignment horizontal="left"/>
      <protection hidden="1"/>
    </xf>
    <xf numFmtId="0" fontId="17" fillId="0" borderId="28" xfId="0" applyFont="1" applyBorder="1" applyAlignment="1" applyProtection="1">
      <alignment horizontal="left"/>
      <protection hidden="1"/>
    </xf>
    <xf numFmtId="0" fontId="17" fillId="0" borderId="29" xfId="0" applyFont="1" applyBorder="1" applyAlignment="1" applyProtection="1">
      <alignment horizontal="left"/>
      <protection hidden="1"/>
    </xf>
    <xf numFmtId="0" fontId="17" fillId="4" borderId="33" xfId="0" applyFont="1" applyFill="1" applyBorder="1" applyAlignment="1" applyProtection="1">
      <alignment horizontal="left"/>
      <protection hidden="1"/>
    </xf>
    <xf numFmtId="0" fontId="17" fillId="4" borderId="34" xfId="0" applyFont="1" applyFill="1" applyBorder="1" applyAlignment="1" applyProtection="1">
      <alignment horizontal="left"/>
      <protection hidden="1"/>
    </xf>
    <xf numFmtId="0" fontId="17" fillId="0" borderId="33" xfId="0" applyFont="1" applyBorder="1" applyAlignment="1" applyProtection="1">
      <alignment horizontal="left"/>
      <protection hidden="1"/>
    </xf>
    <xf numFmtId="0" fontId="17" fillId="0" borderId="34" xfId="0" applyFont="1" applyBorder="1" applyAlignment="1" applyProtection="1">
      <alignment horizontal="left"/>
      <protection hidden="1"/>
    </xf>
    <xf numFmtId="0" fontId="17" fillId="0" borderId="35" xfId="0" applyFont="1" applyBorder="1" applyAlignment="1" applyProtection="1">
      <alignment horizontal="left"/>
      <protection hidden="1"/>
    </xf>
    <xf numFmtId="0" fontId="17" fillId="0" borderId="30" xfId="0" applyFont="1" applyBorder="1" applyAlignment="1" applyProtection="1">
      <alignment horizontal="left"/>
      <protection hidden="1"/>
    </xf>
    <xf numFmtId="0" fontId="17" fillId="0" borderId="31" xfId="0" applyFont="1" applyBorder="1" applyAlignment="1" applyProtection="1">
      <alignment horizontal="left"/>
      <protection hidden="1"/>
    </xf>
    <xf numFmtId="0" fontId="17" fillId="0" borderId="32" xfId="0" applyFont="1" applyBorder="1" applyAlignment="1" applyProtection="1">
      <alignment horizontal="left"/>
      <protection hidden="1"/>
    </xf>
    <xf numFmtId="9" fontId="17" fillId="7" borderId="39" xfId="0" applyNumberFormat="1" applyFont="1" applyFill="1" applyBorder="1" applyAlignment="1" applyProtection="1">
      <alignment horizontal="center" vertical="center"/>
      <protection hidden="1"/>
    </xf>
    <xf numFmtId="9" fontId="17" fillId="7" borderId="37" xfId="0" applyNumberFormat="1" applyFont="1" applyFill="1" applyBorder="1" applyAlignment="1" applyProtection="1">
      <alignment horizontal="center" vertical="center"/>
      <protection hidden="1"/>
    </xf>
    <xf numFmtId="9" fontId="17" fillId="7" borderId="38" xfId="0" applyNumberFormat="1" applyFont="1" applyFill="1" applyBorder="1" applyAlignment="1" applyProtection="1">
      <alignment horizontal="center" vertical="center"/>
      <protection hidden="1"/>
    </xf>
    <xf numFmtId="9" fontId="17" fillId="7" borderId="36" xfId="0" applyNumberFormat="1" applyFont="1" applyFill="1" applyBorder="1" applyAlignment="1" applyProtection="1">
      <alignment horizontal="center" vertical="center"/>
      <protection hidden="1"/>
    </xf>
    <xf numFmtId="0" fontId="19" fillId="7" borderId="24" xfId="0" applyFont="1" applyFill="1" applyBorder="1" applyAlignment="1" applyProtection="1">
      <alignment horizontal="center"/>
      <protection hidden="1"/>
    </xf>
    <xf numFmtId="0" fontId="19" fillId="7" borderId="26" xfId="0" applyFont="1" applyFill="1" applyBorder="1" applyAlignment="1" applyProtection="1">
      <alignment horizontal="center"/>
      <protection hidden="1"/>
    </xf>
    <xf numFmtId="0" fontId="17" fillId="7" borderId="50" xfId="0" applyFont="1" applyFill="1" applyBorder="1" applyAlignment="1" applyProtection="1">
      <alignment horizontal="center" vertical="center" wrapText="1"/>
      <protection hidden="1"/>
    </xf>
    <xf numFmtId="0" fontId="17" fillId="7" borderId="51" xfId="0" applyFont="1" applyFill="1" applyBorder="1" applyAlignment="1" applyProtection="1">
      <alignment horizontal="center" vertical="center" wrapText="1"/>
      <protection hidden="1"/>
    </xf>
    <xf numFmtId="0" fontId="17" fillId="7" borderId="24" xfId="0" applyFont="1" applyFill="1" applyBorder="1" applyAlignment="1" applyProtection="1">
      <alignment horizontal="center" vertical="center" wrapText="1"/>
      <protection hidden="1"/>
    </xf>
    <xf numFmtId="0" fontId="17" fillId="7" borderId="26" xfId="0" applyFont="1" applyFill="1" applyBorder="1" applyAlignment="1" applyProtection="1">
      <alignment horizontal="center" vertical="center" wrapText="1"/>
      <protection hidden="1"/>
    </xf>
    <xf numFmtId="9" fontId="12" fillId="7" borderId="40" xfId="0" applyNumberFormat="1" applyFont="1" applyFill="1" applyBorder="1" applyAlignment="1" applyProtection="1">
      <alignment horizontal="center" vertical="center"/>
      <protection hidden="1"/>
    </xf>
    <xf numFmtId="9" fontId="12" fillId="7" borderId="41" xfId="0" applyNumberFormat="1" applyFont="1" applyFill="1" applyBorder="1" applyAlignment="1" applyProtection="1">
      <alignment horizontal="center" vertical="center"/>
      <protection hidden="1"/>
    </xf>
    <xf numFmtId="0" fontId="16" fillId="7" borderId="42" xfId="0" applyFont="1" applyFill="1" applyBorder="1" applyAlignment="1">
      <alignment horizontal="center"/>
    </xf>
    <xf numFmtId="0" fontId="16" fillId="7" borderId="43" xfId="0" applyFont="1" applyFill="1" applyBorder="1" applyAlignment="1">
      <alignment horizontal="center"/>
    </xf>
    <xf numFmtId="0" fontId="16" fillId="7" borderId="44" xfId="0" applyFont="1" applyFill="1" applyBorder="1" applyAlignment="1">
      <alignment horizontal="center"/>
    </xf>
    <xf numFmtId="0" fontId="11" fillId="7" borderId="24" xfId="0" applyFont="1" applyFill="1" applyBorder="1" applyAlignment="1" applyProtection="1">
      <alignment horizontal="center"/>
      <protection hidden="1"/>
    </xf>
    <xf numFmtId="0" fontId="11" fillId="7" borderId="26" xfId="0" applyFont="1" applyFill="1" applyBorder="1" applyAlignment="1" applyProtection="1">
      <alignment horizontal="center"/>
      <protection hidden="1"/>
    </xf>
    <xf numFmtId="0" fontId="12" fillId="7" borderId="50" xfId="0" applyFont="1" applyFill="1" applyBorder="1" applyAlignment="1" applyProtection="1">
      <alignment horizontal="center" vertical="center" wrapText="1"/>
      <protection hidden="1"/>
    </xf>
    <xf numFmtId="0" fontId="12" fillId="7" borderId="51" xfId="0" applyFont="1" applyFill="1" applyBorder="1" applyAlignment="1" applyProtection="1">
      <alignment horizontal="center" vertical="center" wrapText="1"/>
      <protection hidden="1"/>
    </xf>
    <xf numFmtId="0" fontId="12" fillId="7" borderId="58" xfId="0" applyFont="1" applyFill="1" applyBorder="1" applyAlignment="1" applyProtection="1">
      <alignment horizontal="center" vertical="center" wrapText="1"/>
      <protection hidden="1"/>
    </xf>
    <xf numFmtId="0" fontId="12" fillId="7" borderId="59" xfId="0" applyFont="1" applyFill="1" applyBorder="1" applyAlignment="1" applyProtection="1">
      <alignment horizontal="center" vertical="center" wrapText="1"/>
      <protection hidden="1"/>
    </xf>
    <xf numFmtId="9" fontId="12" fillId="7" borderId="39" xfId="0" applyNumberFormat="1" applyFont="1" applyFill="1" applyBorder="1" applyAlignment="1" applyProtection="1">
      <alignment horizontal="center" vertical="center"/>
      <protection hidden="1"/>
    </xf>
    <xf numFmtId="9" fontId="12" fillId="7" borderId="37" xfId="0" applyNumberFormat="1" applyFont="1" applyFill="1" applyBorder="1" applyAlignment="1" applyProtection="1">
      <alignment horizontal="center" vertical="center"/>
      <protection hidden="1"/>
    </xf>
    <xf numFmtId="9" fontId="12" fillId="7" borderId="38" xfId="0" applyNumberFormat="1" applyFont="1" applyFill="1" applyBorder="1" applyAlignment="1" applyProtection="1">
      <alignment horizontal="center" vertical="center"/>
      <protection hidden="1"/>
    </xf>
    <xf numFmtId="9" fontId="12" fillId="7" borderId="36" xfId="0" applyNumberFormat="1" applyFont="1" applyFill="1" applyBorder="1" applyAlignment="1" applyProtection="1">
      <alignment horizontal="center" vertical="center"/>
      <protection hidden="1"/>
    </xf>
    <xf numFmtId="1" fontId="11" fillId="3" borderId="24" xfId="0" applyNumberFormat="1" applyFont="1" applyFill="1" applyBorder="1" applyAlignment="1" applyProtection="1">
      <alignment horizontal="center" vertical="center"/>
      <protection hidden="1"/>
    </xf>
    <xf numFmtId="1" fontId="11" fillId="3" borderId="26" xfId="0" applyNumberFormat="1" applyFont="1" applyFill="1" applyBorder="1" applyAlignment="1" applyProtection="1">
      <alignment horizontal="center" vertical="center"/>
      <protection hidden="1"/>
    </xf>
    <xf numFmtId="0" fontId="12" fillId="4" borderId="33" xfId="0" applyFont="1" applyFill="1" applyBorder="1" applyAlignment="1" applyProtection="1">
      <alignment horizontal="left"/>
      <protection hidden="1"/>
    </xf>
    <xf numFmtId="0" fontId="12" fillId="4" borderId="34" xfId="0" applyFont="1" applyFill="1" applyBorder="1" applyAlignment="1" applyProtection="1">
      <alignment horizontal="left"/>
      <protection hidden="1"/>
    </xf>
    <xf numFmtId="0" fontId="25" fillId="0" borderId="25" xfId="0" applyFont="1" applyBorder="1" applyAlignment="1" applyProtection="1">
      <alignment vertical="center" textRotation="90" wrapText="1"/>
      <protection hidden="1"/>
    </xf>
    <xf numFmtId="0" fontId="25" fillId="0" borderId="26" xfId="0" applyFont="1" applyBorder="1" applyAlignment="1" applyProtection="1">
      <alignment vertical="center" textRotation="90" wrapText="1"/>
      <protection hidden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638175</xdr:colOff>
      <xdr:row>0</xdr:row>
      <xdr:rowOff>123825</xdr:rowOff>
    </xdr:from>
    <xdr:ext cx="1714500" cy="828675"/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123825"/>
          <a:ext cx="1714500" cy="828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727075</xdr:colOff>
      <xdr:row>0</xdr:row>
      <xdr:rowOff>174625</xdr:rowOff>
    </xdr:from>
    <xdr:ext cx="1714500" cy="828675"/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4950" y="174625"/>
          <a:ext cx="1714500" cy="828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oneCellAnchor>
  <xdr:oneCellAnchor>
    <xdr:from>
      <xdr:col>6</xdr:col>
      <xdr:colOff>0</xdr:colOff>
      <xdr:row>0</xdr:row>
      <xdr:rowOff>85725</xdr:rowOff>
    </xdr:from>
    <xdr:ext cx="0" cy="419100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85725"/>
          <a:ext cx="0" cy="676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oneCellAnchor>
  <xdr:oneCellAnchor>
    <xdr:from>
      <xdr:col>6</xdr:col>
      <xdr:colOff>0</xdr:colOff>
      <xdr:row>0</xdr:row>
      <xdr:rowOff>85725</xdr:rowOff>
    </xdr:from>
    <xdr:ext cx="0" cy="676275"/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85725"/>
          <a:ext cx="0" cy="1190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oneCellAnchor>
  <xdr:oneCellAnchor>
    <xdr:from>
      <xdr:col>6</xdr:col>
      <xdr:colOff>0</xdr:colOff>
      <xdr:row>67</xdr:row>
      <xdr:rowOff>85725</xdr:rowOff>
    </xdr:from>
    <xdr:ext cx="0" cy="419100"/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85725"/>
          <a:ext cx="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oneCellAnchor>
  <xdr:oneCellAnchor>
    <xdr:from>
      <xdr:col>6</xdr:col>
      <xdr:colOff>0</xdr:colOff>
      <xdr:row>67</xdr:row>
      <xdr:rowOff>85725</xdr:rowOff>
    </xdr:from>
    <xdr:ext cx="0" cy="676275"/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85725"/>
          <a:ext cx="0" cy="676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752475</xdr:colOff>
      <xdr:row>0</xdr:row>
      <xdr:rowOff>66675</xdr:rowOff>
    </xdr:from>
    <xdr:ext cx="1714500" cy="828675"/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2649200"/>
          <a:ext cx="1714500" cy="828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oneCellAnchor>
  <xdr:oneCellAnchor>
    <xdr:from>
      <xdr:col>6</xdr:col>
      <xdr:colOff>0</xdr:colOff>
      <xdr:row>0</xdr:row>
      <xdr:rowOff>85725</xdr:rowOff>
    </xdr:from>
    <xdr:ext cx="0" cy="419100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2668250"/>
          <a:ext cx="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oneCellAnchor>
  <xdr:oneCellAnchor>
    <xdr:from>
      <xdr:col>6</xdr:col>
      <xdr:colOff>0</xdr:colOff>
      <xdr:row>0</xdr:row>
      <xdr:rowOff>85725</xdr:rowOff>
    </xdr:from>
    <xdr:ext cx="0" cy="676275"/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2668250"/>
          <a:ext cx="0" cy="676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368300</xdr:colOff>
      <xdr:row>1</xdr:row>
      <xdr:rowOff>114300</xdr:rowOff>
    </xdr:from>
    <xdr:ext cx="1714500" cy="828675"/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304800"/>
          <a:ext cx="1714500" cy="828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oneCellAnchor>
  <xdr:oneCellAnchor>
    <xdr:from>
      <xdr:col>6</xdr:col>
      <xdr:colOff>0</xdr:colOff>
      <xdr:row>0</xdr:row>
      <xdr:rowOff>85725</xdr:rowOff>
    </xdr:from>
    <xdr:ext cx="0" cy="419100"/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85725"/>
          <a:ext cx="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oneCellAnchor>
  <xdr:oneCellAnchor>
    <xdr:from>
      <xdr:col>6</xdr:col>
      <xdr:colOff>0</xdr:colOff>
      <xdr:row>0</xdr:row>
      <xdr:rowOff>85725</xdr:rowOff>
    </xdr:from>
    <xdr:ext cx="0" cy="676275"/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85725"/>
          <a:ext cx="0" cy="676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oneCellAnchor>
  <xdr:oneCellAnchor>
    <xdr:from>
      <xdr:col>6</xdr:col>
      <xdr:colOff>0</xdr:colOff>
      <xdr:row>68</xdr:row>
      <xdr:rowOff>0</xdr:rowOff>
    </xdr:from>
    <xdr:ext cx="0" cy="419100"/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12325350"/>
          <a:ext cx="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oneCellAnchor>
  <xdr:oneCellAnchor>
    <xdr:from>
      <xdr:col>6</xdr:col>
      <xdr:colOff>0</xdr:colOff>
      <xdr:row>68</xdr:row>
      <xdr:rowOff>0</xdr:rowOff>
    </xdr:from>
    <xdr:ext cx="0" cy="676275"/>
    <xdr:pic>
      <xdr:nvPicPr>
        <xdr:cNvPr id="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12325350"/>
          <a:ext cx="0" cy="676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oneCellAnchor>
  <xdr:oneCellAnchor>
    <xdr:from>
      <xdr:col>6</xdr:col>
      <xdr:colOff>0</xdr:colOff>
      <xdr:row>68</xdr:row>
      <xdr:rowOff>0</xdr:rowOff>
    </xdr:from>
    <xdr:ext cx="0" cy="419100"/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12325350"/>
          <a:ext cx="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oneCellAnchor>
  <xdr:oneCellAnchor>
    <xdr:from>
      <xdr:col>6</xdr:col>
      <xdr:colOff>0</xdr:colOff>
      <xdr:row>68</xdr:row>
      <xdr:rowOff>0</xdr:rowOff>
    </xdr:from>
    <xdr:ext cx="0" cy="676275"/>
    <xdr:pic>
      <xdr:nvPicPr>
        <xdr:cNvPr id="1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12325350"/>
          <a:ext cx="0" cy="676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402166</xdr:colOff>
      <xdr:row>0</xdr:row>
      <xdr:rowOff>129116</xdr:rowOff>
    </xdr:from>
    <xdr:ext cx="1714500" cy="828675"/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4583" y="129116"/>
          <a:ext cx="1714500" cy="828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oneCellAnchor>
  <xdr:oneCellAnchor>
    <xdr:from>
      <xdr:col>6</xdr:col>
      <xdr:colOff>0</xdr:colOff>
      <xdr:row>0</xdr:row>
      <xdr:rowOff>85725</xdr:rowOff>
    </xdr:from>
    <xdr:ext cx="0" cy="419100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12677775"/>
          <a:ext cx="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oneCellAnchor>
  <xdr:oneCellAnchor>
    <xdr:from>
      <xdr:col>6</xdr:col>
      <xdr:colOff>0</xdr:colOff>
      <xdr:row>0</xdr:row>
      <xdr:rowOff>85725</xdr:rowOff>
    </xdr:from>
    <xdr:ext cx="0" cy="676275"/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12677775"/>
          <a:ext cx="0" cy="676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oneCellAnchor>
  <xdr:oneCellAnchor>
    <xdr:from>
      <xdr:col>6</xdr:col>
      <xdr:colOff>0</xdr:colOff>
      <xdr:row>0</xdr:row>
      <xdr:rowOff>85725</xdr:rowOff>
    </xdr:from>
    <xdr:ext cx="0" cy="419100"/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12677775"/>
          <a:ext cx="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oneCellAnchor>
  <xdr:oneCellAnchor>
    <xdr:from>
      <xdr:col>6</xdr:col>
      <xdr:colOff>0</xdr:colOff>
      <xdr:row>0</xdr:row>
      <xdr:rowOff>85725</xdr:rowOff>
    </xdr:from>
    <xdr:ext cx="0" cy="676275"/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12677775"/>
          <a:ext cx="0" cy="676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90"/>
  <sheetViews>
    <sheetView tabSelected="1" zoomScaleNormal="100" workbookViewId="0">
      <selection activeCell="B9" sqref="B9:B10"/>
    </sheetView>
  </sheetViews>
  <sheetFormatPr defaultRowHeight="14.25"/>
  <cols>
    <col min="1" max="1" width="19.7109375" style="18" customWidth="1"/>
    <col min="2" max="2" width="16" style="18" customWidth="1"/>
    <col min="3" max="3" width="28.140625" style="18" customWidth="1"/>
    <col min="4" max="4" width="9.7109375" style="18" customWidth="1"/>
    <col min="5" max="5" width="6.140625" style="18" customWidth="1"/>
    <col min="6" max="6" width="9.42578125" style="18" bestFit="1" customWidth="1"/>
    <col min="7" max="16384" width="9.140625" style="18"/>
  </cols>
  <sheetData>
    <row r="1" spans="1:8" ht="20.25" customHeight="1">
      <c r="A1" s="179" t="s">
        <v>176</v>
      </c>
      <c r="B1" s="179"/>
      <c r="C1" s="179"/>
    </row>
    <row r="2" spans="1:8" ht="20.25" customHeight="1">
      <c r="A2" s="179"/>
      <c r="B2" s="179"/>
      <c r="C2" s="179"/>
    </row>
    <row r="3" spans="1:8" ht="20.25" customHeight="1">
      <c r="A3" s="179"/>
      <c r="B3" s="179"/>
      <c r="C3" s="179"/>
    </row>
    <row r="4" spans="1:8" ht="20.25" customHeight="1" thickBot="1">
      <c r="A4" s="179"/>
      <c r="B4" s="179"/>
      <c r="C4" s="179"/>
    </row>
    <row r="5" spans="1:8">
      <c r="A5" s="204" t="s">
        <v>0</v>
      </c>
      <c r="B5" s="204" t="s">
        <v>47</v>
      </c>
      <c r="C5" s="204" t="s">
        <v>76</v>
      </c>
      <c r="D5" s="208" t="s">
        <v>75</v>
      </c>
      <c r="E5" s="186" t="s">
        <v>74</v>
      </c>
      <c r="F5" s="186" t="s">
        <v>48</v>
      </c>
      <c r="G5" s="206" t="s">
        <v>52</v>
      </c>
      <c r="H5" s="184" t="s">
        <v>14</v>
      </c>
    </row>
    <row r="6" spans="1:8" ht="27" customHeight="1" thickBot="1">
      <c r="A6" s="205"/>
      <c r="B6" s="205"/>
      <c r="C6" s="205"/>
      <c r="D6" s="209"/>
      <c r="E6" s="187"/>
      <c r="F6" s="187"/>
      <c r="G6" s="207"/>
      <c r="H6" s="185"/>
    </row>
    <row r="7" spans="1:8">
      <c r="A7" s="196" t="s">
        <v>88</v>
      </c>
      <c r="B7" s="196"/>
      <c r="C7" s="198" t="s">
        <v>53</v>
      </c>
      <c r="D7" s="190">
        <v>22.4</v>
      </c>
      <c r="E7" s="190">
        <v>4.3099999999999996</v>
      </c>
      <c r="F7" s="190">
        <f>'SEER Space Saving Combos'!R10</f>
        <v>6.315870445344129</v>
      </c>
      <c r="G7" s="190">
        <v>4.84</v>
      </c>
      <c r="H7" s="190">
        <f>'SCOP Space Saving Combos'!R10</f>
        <v>5.5638321210724913</v>
      </c>
    </row>
    <row r="8" spans="1:8" ht="15" thickBot="1">
      <c r="A8" s="197"/>
      <c r="B8" s="197"/>
      <c r="C8" s="199"/>
      <c r="D8" s="191"/>
      <c r="E8" s="191"/>
      <c r="F8" s="191"/>
      <c r="G8" s="191"/>
      <c r="H8" s="191"/>
    </row>
    <row r="9" spans="1:8">
      <c r="A9" s="192" t="s">
        <v>89</v>
      </c>
      <c r="B9" s="192"/>
      <c r="C9" s="194" t="s">
        <v>54</v>
      </c>
      <c r="D9" s="188">
        <v>28</v>
      </c>
      <c r="E9" s="188">
        <v>3.85</v>
      </c>
      <c r="F9" s="188">
        <f>'SEER Space Saving Combos'!R12</f>
        <v>6.1198505667594496</v>
      </c>
      <c r="G9" s="188">
        <v>4.3499999999999996</v>
      </c>
      <c r="H9" s="188">
        <f>'SCOP Space Saving Combos'!R12</f>
        <v>5.3158435403580349</v>
      </c>
    </row>
    <row r="10" spans="1:8" ht="15" thickBot="1">
      <c r="A10" s="193"/>
      <c r="B10" s="193"/>
      <c r="C10" s="195"/>
      <c r="D10" s="189"/>
      <c r="E10" s="189"/>
      <c r="F10" s="189"/>
      <c r="G10" s="189"/>
      <c r="H10" s="189"/>
    </row>
    <row r="11" spans="1:8">
      <c r="A11" s="196" t="s">
        <v>90</v>
      </c>
      <c r="B11" s="196"/>
      <c r="C11" s="198" t="s">
        <v>55</v>
      </c>
      <c r="D11" s="190">
        <v>33.5</v>
      </c>
      <c r="E11" s="190">
        <v>3.74</v>
      </c>
      <c r="F11" s="190">
        <f>'SEER Space Saving Combos'!R14</f>
        <v>6.5454555550519098</v>
      </c>
      <c r="G11" s="190">
        <v>4.34</v>
      </c>
      <c r="H11" s="190">
        <f>'SCOP Space Saving Combos'!R14</f>
        <v>5.600612963776598</v>
      </c>
    </row>
    <row r="12" spans="1:8" ht="15" thickBot="1">
      <c r="A12" s="197"/>
      <c r="B12" s="197"/>
      <c r="C12" s="199"/>
      <c r="D12" s="191"/>
      <c r="E12" s="191"/>
      <c r="F12" s="191"/>
      <c r="G12" s="191"/>
      <c r="H12" s="191"/>
    </row>
    <row r="13" spans="1:8">
      <c r="A13" s="192" t="s">
        <v>91</v>
      </c>
      <c r="B13" s="192"/>
      <c r="C13" s="194" t="s">
        <v>56</v>
      </c>
      <c r="D13" s="188">
        <v>40</v>
      </c>
      <c r="E13" s="188">
        <v>3.65</v>
      </c>
      <c r="F13" s="188">
        <f>'SEER Space Saving Combos'!R16</f>
        <v>6.3732541111712289</v>
      </c>
      <c r="G13" s="188">
        <v>4.03</v>
      </c>
      <c r="H13" s="188">
        <f>'SCOP Space Saving Combos'!R16</f>
        <v>5.7354235583669633</v>
      </c>
    </row>
    <row r="14" spans="1:8" ht="15" thickBot="1">
      <c r="A14" s="193"/>
      <c r="B14" s="193"/>
      <c r="C14" s="195"/>
      <c r="D14" s="189"/>
      <c r="E14" s="189"/>
      <c r="F14" s="189"/>
      <c r="G14" s="189"/>
      <c r="H14" s="189"/>
    </row>
    <row r="15" spans="1:8">
      <c r="A15" s="196" t="s">
        <v>92</v>
      </c>
      <c r="B15" s="196"/>
      <c r="C15" s="198" t="s">
        <v>57</v>
      </c>
      <c r="D15" s="190">
        <v>45</v>
      </c>
      <c r="E15" s="190">
        <v>3.46</v>
      </c>
      <c r="F15" s="190">
        <f>'SEER Space Saving Combos'!R18</f>
        <v>6.3913073490353405</v>
      </c>
      <c r="G15" s="190">
        <v>3.67</v>
      </c>
      <c r="H15" s="190">
        <f>'SCOP Space Saving Combos'!R18</f>
        <v>5.3916297047677615</v>
      </c>
    </row>
    <row r="16" spans="1:8" ht="15" thickBot="1">
      <c r="A16" s="197"/>
      <c r="B16" s="197"/>
      <c r="C16" s="199"/>
      <c r="D16" s="191"/>
      <c r="E16" s="191"/>
      <c r="F16" s="191"/>
      <c r="G16" s="191"/>
      <c r="H16" s="191"/>
    </row>
    <row r="17" spans="1:8">
      <c r="A17" s="192" t="s">
        <v>111</v>
      </c>
      <c r="B17" s="192"/>
      <c r="C17" s="194" t="s">
        <v>58</v>
      </c>
      <c r="D17" s="188">
        <v>50</v>
      </c>
      <c r="E17" s="188">
        <v>3.02</v>
      </c>
      <c r="F17" s="188">
        <f>'SEER Space Saving Combos'!R20</f>
        <v>6.3040262008120713</v>
      </c>
      <c r="G17" s="188">
        <v>3.67</v>
      </c>
      <c r="H17" s="188">
        <f>'SCOP Space Saving Combos'!R20</f>
        <v>5.1685962212243242</v>
      </c>
    </row>
    <row r="18" spans="1:8" ht="15" thickBot="1">
      <c r="A18" s="193"/>
      <c r="B18" s="193"/>
      <c r="C18" s="195"/>
      <c r="D18" s="189"/>
      <c r="E18" s="189"/>
      <c r="F18" s="189"/>
      <c r="G18" s="189"/>
      <c r="H18" s="189"/>
    </row>
    <row r="19" spans="1:8">
      <c r="A19" s="196" t="s">
        <v>93</v>
      </c>
      <c r="B19" s="196" t="s">
        <v>112</v>
      </c>
      <c r="C19" s="198" t="s">
        <v>59</v>
      </c>
      <c r="D19" s="190">
        <v>56</v>
      </c>
      <c r="E19" s="190">
        <v>3.85</v>
      </c>
      <c r="F19" s="190">
        <f>'SEER Space Saving Combos'!R22</f>
        <v>6.1198505667594496</v>
      </c>
      <c r="G19" s="190">
        <v>4.34</v>
      </c>
      <c r="H19" s="190">
        <f>'SCOP Space Saving Combos'!R22</f>
        <v>5.3158435403580349</v>
      </c>
    </row>
    <row r="20" spans="1:8" ht="15" thickBot="1">
      <c r="A20" s="197"/>
      <c r="B20" s="197"/>
      <c r="C20" s="199"/>
      <c r="D20" s="191"/>
      <c r="E20" s="191"/>
      <c r="F20" s="191"/>
      <c r="G20" s="191"/>
      <c r="H20" s="191"/>
    </row>
    <row r="21" spans="1:8">
      <c r="A21" s="192" t="s">
        <v>94</v>
      </c>
      <c r="B21" s="192" t="s">
        <v>45</v>
      </c>
      <c r="C21" s="194" t="s">
        <v>60</v>
      </c>
      <c r="D21" s="188">
        <v>62.4</v>
      </c>
      <c r="E21" s="188">
        <v>3.86</v>
      </c>
      <c r="F21" s="188">
        <f>'SEER Space Saving Combos'!R24</f>
        <v>6.3145844204706556</v>
      </c>
      <c r="G21" s="188">
        <v>4.28</v>
      </c>
      <c r="H21" s="188">
        <f>'SCOP Space Saving Combos'!R24</f>
        <v>5.6488507160006698</v>
      </c>
    </row>
    <row r="22" spans="1:8" ht="15" thickBot="1">
      <c r="A22" s="193"/>
      <c r="B22" s="193"/>
      <c r="C22" s="195"/>
      <c r="D22" s="189"/>
      <c r="E22" s="189"/>
      <c r="F22" s="189"/>
      <c r="G22" s="189"/>
      <c r="H22" s="189"/>
    </row>
    <row r="23" spans="1:8">
      <c r="A23" s="196" t="s">
        <v>95</v>
      </c>
      <c r="B23" s="196" t="s">
        <v>171</v>
      </c>
      <c r="C23" s="198" t="s">
        <v>61</v>
      </c>
      <c r="D23" s="190">
        <v>68</v>
      </c>
      <c r="E23" s="190">
        <v>3.73</v>
      </c>
      <c r="F23" s="190">
        <f>'SEER Space Saving Combos'!R26</f>
        <v>6.2506995969593655</v>
      </c>
      <c r="G23" s="190">
        <v>4.1500000000000004</v>
      </c>
      <c r="H23" s="190">
        <f>'SCOP Space Saving Combos'!R26</f>
        <v>5.5520086047909532</v>
      </c>
    </row>
    <row r="24" spans="1:8" ht="15" thickBot="1">
      <c r="A24" s="197"/>
      <c r="B24" s="197"/>
      <c r="C24" s="199"/>
      <c r="D24" s="191"/>
      <c r="E24" s="191"/>
      <c r="F24" s="191"/>
      <c r="G24" s="191"/>
      <c r="H24" s="191"/>
    </row>
    <row r="25" spans="1:8">
      <c r="A25" s="192" t="s">
        <v>96</v>
      </c>
      <c r="B25" s="192" t="s">
        <v>113</v>
      </c>
      <c r="C25" s="194" t="s">
        <v>62</v>
      </c>
      <c r="D25" s="188">
        <v>73</v>
      </c>
      <c r="E25" s="188">
        <v>3.6</v>
      </c>
      <c r="F25" s="188">
        <f>'SEER Space Saving Combos'!R28</f>
        <v>6.2610138656486134</v>
      </c>
      <c r="G25" s="188">
        <v>3.9</v>
      </c>
      <c r="H25" s="188">
        <f>'SCOP Space Saving Combos'!R28</f>
        <v>5.3557225574245422</v>
      </c>
    </row>
    <row r="26" spans="1:8" ht="15" thickBot="1">
      <c r="A26" s="193"/>
      <c r="B26" s="193"/>
      <c r="C26" s="195"/>
      <c r="D26" s="189"/>
      <c r="E26" s="189"/>
      <c r="F26" s="189"/>
      <c r="G26" s="189"/>
      <c r="H26" s="189"/>
    </row>
    <row r="27" spans="1:8">
      <c r="A27" s="196" t="s">
        <v>29</v>
      </c>
      <c r="B27" s="196" t="s">
        <v>114</v>
      </c>
      <c r="C27" s="198" t="s">
        <v>63</v>
      </c>
      <c r="D27" s="190">
        <v>78</v>
      </c>
      <c r="E27" s="190">
        <v>3.27</v>
      </c>
      <c r="F27" s="190">
        <f>'SEER Space Saving Combos'!R30</f>
        <v>6.1862820058607433</v>
      </c>
      <c r="G27" s="190">
        <v>3.9</v>
      </c>
      <c r="H27" s="190">
        <f>'SCOP Space Saving Combos'!R30</f>
        <v>5.2008245297922748</v>
      </c>
    </row>
    <row r="28" spans="1:8" ht="15" thickBot="1">
      <c r="A28" s="197"/>
      <c r="B28" s="197"/>
      <c r="C28" s="199"/>
      <c r="D28" s="191"/>
      <c r="E28" s="191"/>
      <c r="F28" s="191"/>
      <c r="G28" s="191"/>
      <c r="H28" s="191"/>
    </row>
    <row r="29" spans="1:8">
      <c r="A29" s="192" t="s">
        <v>97</v>
      </c>
      <c r="B29" s="192" t="s">
        <v>34</v>
      </c>
      <c r="C29" s="194" t="s">
        <v>64</v>
      </c>
      <c r="D29" s="188">
        <v>85</v>
      </c>
      <c r="E29" s="188">
        <v>3.55</v>
      </c>
      <c r="F29" s="188">
        <f>'SEER Space Saving Combos'!R32</f>
        <v>6.3816861750159921</v>
      </c>
      <c r="G29" s="188">
        <v>3.83</v>
      </c>
      <c r="H29" s="188">
        <f>'SCOP Space Saving Combos'!R32</f>
        <v>5.5429707738910921</v>
      </c>
    </row>
    <row r="30" spans="1:8" ht="15" thickBot="1">
      <c r="A30" s="193"/>
      <c r="B30" s="193"/>
      <c r="C30" s="195"/>
      <c r="D30" s="189"/>
      <c r="E30" s="189"/>
      <c r="F30" s="189"/>
      <c r="G30" s="189"/>
      <c r="H30" s="189"/>
    </row>
    <row r="31" spans="1:8">
      <c r="A31" s="196" t="s">
        <v>98</v>
      </c>
      <c r="B31" s="196" t="s">
        <v>35</v>
      </c>
      <c r="C31" s="198" t="s">
        <v>65</v>
      </c>
      <c r="D31" s="190">
        <v>90</v>
      </c>
      <c r="E31" s="190">
        <v>3.46</v>
      </c>
      <c r="F31" s="190">
        <f>'SEER Space Saving Combos'!R34</f>
        <v>6.3913073490353405</v>
      </c>
      <c r="G31" s="190">
        <v>3.67</v>
      </c>
      <c r="H31" s="190">
        <f>'SCOP Space Saving Combos'!R34</f>
        <v>5.3916297047677615</v>
      </c>
    </row>
    <row r="32" spans="1:8" ht="15" thickBot="1">
      <c r="A32" s="197"/>
      <c r="B32" s="197"/>
      <c r="C32" s="199"/>
      <c r="D32" s="191"/>
      <c r="E32" s="191"/>
      <c r="F32" s="191"/>
      <c r="G32" s="191"/>
      <c r="H32" s="191"/>
    </row>
    <row r="33" spans="1:8">
      <c r="A33" s="192" t="s">
        <v>117</v>
      </c>
      <c r="B33" s="192" t="s">
        <v>115</v>
      </c>
      <c r="C33" s="194" t="s">
        <v>66</v>
      </c>
      <c r="D33" s="188">
        <v>95</v>
      </c>
      <c r="E33" s="188">
        <v>3.21</v>
      </c>
      <c r="F33" s="188">
        <f>'SEER Space Saving Combos'!R36</f>
        <v>6.3386801114502571</v>
      </c>
      <c r="G33" s="188">
        <v>3.67</v>
      </c>
      <c r="H33" s="188">
        <f>'SCOP Space Saving Combos'!R36</f>
        <v>5.2695322675258316</v>
      </c>
    </row>
    <row r="34" spans="1:8" ht="15" thickBot="1">
      <c r="A34" s="193"/>
      <c r="B34" s="193"/>
      <c r="C34" s="195"/>
      <c r="D34" s="189"/>
      <c r="E34" s="189"/>
      <c r="F34" s="189"/>
      <c r="G34" s="189"/>
      <c r="H34" s="189"/>
    </row>
    <row r="35" spans="1:8">
      <c r="A35" s="196" t="s">
        <v>118</v>
      </c>
      <c r="B35" s="196" t="s">
        <v>116</v>
      </c>
      <c r="C35" s="198" t="s">
        <v>67</v>
      </c>
      <c r="D35" s="190">
        <v>100</v>
      </c>
      <c r="E35" s="190">
        <v>3.02</v>
      </c>
      <c r="F35" s="190">
        <f>'SEER Space Saving Combos'!R38</f>
        <v>6.3040262008120713</v>
      </c>
      <c r="G35" s="190">
        <v>3.67</v>
      </c>
      <c r="H35" s="190">
        <f>'SCOP Space Saving Combos'!R38</f>
        <v>5.1685962212243242</v>
      </c>
    </row>
    <row r="36" spans="1:8" ht="15" thickBot="1">
      <c r="A36" s="197"/>
      <c r="B36" s="197"/>
      <c r="C36" s="199"/>
      <c r="D36" s="191"/>
      <c r="E36" s="191"/>
      <c r="F36" s="191"/>
      <c r="G36" s="191"/>
      <c r="H36" s="191"/>
    </row>
    <row r="37" spans="1:8">
      <c r="A37" s="192" t="s">
        <v>99</v>
      </c>
      <c r="B37" s="192" t="s">
        <v>119</v>
      </c>
      <c r="C37" s="194" t="s">
        <v>68</v>
      </c>
      <c r="D37" s="188">
        <v>106.5</v>
      </c>
      <c r="E37" s="188">
        <v>3.41</v>
      </c>
      <c r="F37" s="188">
        <f>'SEER Space Saving Combos'!R40</f>
        <v>6.1526846459882139</v>
      </c>
      <c r="G37" s="188">
        <v>4.0199999999999996</v>
      </c>
      <c r="H37" s="188">
        <f>'SCOP Space Saving Combos'!R40</f>
        <v>5.2241567878576936</v>
      </c>
    </row>
    <row r="38" spans="1:8" ht="15" thickBot="1">
      <c r="A38" s="193"/>
      <c r="B38" s="193"/>
      <c r="C38" s="195"/>
      <c r="D38" s="189"/>
      <c r="E38" s="189"/>
      <c r="F38" s="189"/>
      <c r="G38" s="189"/>
      <c r="H38" s="189"/>
    </row>
    <row r="39" spans="1:8">
      <c r="A39" s="196" t="s">
        <v>100</v>
      </c>
      <c r="B39" s="196" t="s">
        <v>50</v>
      </c>
      <c r="C39" s="198" t="s">
        <v>69</v>
      </c>
      <c r="D39" s="190">
        <v>113</v>
      </c>
      <c r="E39" s="190">
        <v>3.62</v>
      </c>
      <c r="F39" s="190">
        <f>'SEER Space Saving Combos'!R42</f>
        <v>6.2989936712912877</v>
      </c>
      <c r="G39" s="190">
        <v>3.95</v>
      </c>
      <c r="H39" s="190">
        <f>'SCOP Space Saving Combos'!R42</f>
        <v>5.4818880829572922</v>
      </c>
    </row>
    <row r="40" spans="1:8" ht="15" thickBot="1">
      <c r="A40" s="197"/>
      <c r="B40" s="197"/>
      <c r="C40" s="199"/>
      <c r="D40" s="191"/>
      <c r="E40" s="191"/>
      <c r="F40" s="191"/>
      <c r="G40" s="191"/>
      <c r="H40" s="191"/>
    </row>
    <row r="41" spans="1:8">
      <c r="A41" s="192" t="s">
        <v>101</v>
      </c>
      <c r="B41" s="192" t="s">
        <v>120</v>
      </c>
      <c r="C41" s="194" t="s">
        <v>70</v>
      </c>
      <c r="D41" s="188">
        <v>118</v>
      </c>
      <c r="E41" s="188">
        <v>3.54</v>
      </c>
      <c r="F41" s="188">
        <f>'SEER Space Saving Combos'!R44</f>
        <v>6.3061507643311758</v>
      </c>
      <c r="G41" s="188">
        <v>3.81</v>
      </c>
      <c r="H41" s="188">
        <f>'SCOP Space Saving Combos'!R44</f>
        <v>5.3683411172210524</v>
      </c>
    </row>
    <row r="42" spans="1:8" ht="15" thickBot="1">
      <c r="A42" s="193"/>
      <c r="B42" s="193"/>
      <c r="C42" s="195"/>
      <c r="D42" s="189"/>
      <c r="E42" s="189"/>
      <c r="F42" s="189"/>
      <c r="G42" s="189"/>
      <c r="H42" s="189"/>
    </row>
    <row r="43" spans="1:8">
      <c r="A43" s="196" t="s">
        <v>102</v>
      </c>
      <c r="B43" s="196" t="s">
        <v>121</v>
      </c>
      <c r="C43" s="198" t="s">
        <v>71</v>
      </c>
      <c r="D43" s="190">
        <v>123</v>
      </c>
      <c r="E43" s="190">
        <v>3.34</v>
      </c>
      <c r="F43" s="190">
        <f>'SEER Space Saving Combos'!R46</f>
        <v>6.2591034474506211</v>
      </c>
      <c r="G43" s="190">
        <v>3.81</v>
      </c>
      <c r="H43" s="190">
        <f>'SCOP Space Saving Combos'!R46</f>
        <v>5.2700028402614745</v>
      </c>
    </row>
    <row r="44" spans="1:8" ht="15" thickBot="1">
      <c r="A44" s="197"/>
      <c r="B44" s="197"/>
      <c r="C44" s="199"/>
      <c r="D44" s="191"/>
      <c r="E44" s="191"/>
      <c r="F44" s="191"/>
      <c r="G44" s="191"/>
      <c r="H44" s="191"/>
    </row>
    <row r="45" spans="1:8">
      <c r="A45" s="192" t="s">
        <v>103</v>
      </c>
      <c r="B45" s="192" t="s">
        <v>172</v>
      </c>
      <c r="C45" s="194" t="s">
        <v>72</v>
      </c>
      <c r="D45" s="188">
        <v>130</v>
      </c>
      <c r="E45" s="188">
        <v>3.17</v>
      </c>
      <c r="F45" s="188">
        <f>'SEER Space Saving Combos'!R48</f>
        <v>6.2241698202962743</v>
      </c>
      <c r="G45" s="188">
        <v>3.81</v>
      </c>
      <c r="H45" s="188">
        <f>'SCOP Space Saving Combos'!R48</f>
        <v>5.185396801263038</v>
      </c>
    </row>
    <row r="46" spans="1:8" ht="15" thickBot="1">
      <c r="A46" s="193"/>
      <c r="B46" s="193"/>
      <c r="C46" s="195"/>
      <c r="D46" s="189"/>
      <c r="E46" s="189"/>
      <c r="F46" s="189"/>
      <c r="G46" s="189"/>
      <c r="H46" s="189"/>
    </row>
    <row r="47" spans="1:8">
      <c r="A47" s="196" t="s">
        <v>104</v>
      </c>
      <c r="B47" s="196" t="s">
        <v>39</v>
      </c>
      <c r="C47" s="198" t="s">
        <v>73</v>
      </c>
      <c r="D47" s="202">
        <v>135</v>
      </c>
      <c r="E47" s="182">
        <v>3.46</v>
      </c>
      <c r="F47" s="182">
        <f>'SEER Space Saving Combos'!R50</f>
        <v>6.3913073490353423</v>
      </c>
      <c r="G47" s="182">
        <v>3.67</v>
      </c>
      <c r="H47" s="182">
        <f>'SCOP Space Saving Combos'!R50</f>
        <v>5.3916297047677606</v>
      </c>
    </row>
    <row r="48" spans="1:8" ht="15" thickBot="1">
      <c r="A48" s="197"/>
      <c r="B48" s="197"/>
      <c r="C48" s="199"/>
      <c r="D48" s="203"/>
      <c r="E48" s="183"/>
      <c r="F48" s="183"/>
      <c r="G48" s="183"/>
      <c r="H48" s="183"/>
    </row>
    <row r="49" spans="1:8" ht="14.25" customHeight="1">
      <c r="A49" s="192" t="s">
        <v>105</v>
      </c>
      <c r="B49" s="192" t="s">
        <v>122</v>
      </c>
      <c r="C49" s="192" t="s">
        <v>108</v>
      </c>
      <c r="D49" s="188">
        <v>140</v>
      </c>
      <c r="E49" s="188">
        <v>3.29</v>
      </c>
      <c r="F49" s="188">
        <f>'SEER Space Saving Combos'!R52</f>
        <v>6.3539218997876201</v>
      </c>
      <c r="G49" s="188">
        <v>3.67</v>
      </c>
      <c r="H49" s="188">
        <f>'SCOP Space Saving Combos'!R52</f>
        <v>5.3075729826037126</v>
      </c>
    </row>
    <row r="50" spans="1:8" ht="15" thickBot="1">
      <c r="A50" s="193"/>
      <c r="B50" s="193"/>
      <c r="C50" s="193"/>
      <c r="D50" s="189"/>
      <c r="E50" s="189"/>
      <c r="F50" s="189"/>
      <c r="G50" s="189"/>
      <c r="H50" s="189"/>
    </row>
    <row r="51" spans="1:8">
      <c r="A51" s="196" t="s">
        <v>106</v>
      </c>
      <c r="B51" s="196" t="s">
        <v>123</v>
      </c>
      <c r="C51" s="198" t="s">
        <v>109</v>
      </c>
      <c r="D51" s="202">
        <v>145</v>
      </c>
      <c r="E51" s="182">
        <v>3.14</v>
      </c>
      <c r="F51" s="182">
        <f>'SEER Space Saving Combos'!R54</f>
        <v>6.3254149474604304</v>
      </c>
      <c r="G51" s="182">
        <v>3.67</v>
      </c>
      <c r="H51" s="182">
        <f>'SCOP Space Saving Combos'!R54</f>
        <v>5.2338239845626511</v>
      </c>
    </row>
    <row r="52" spans="1:8" ht="15" thickBot="1">
      <c r="A52" s="197"/>
      <c r="B52" s="197"/>
      <c r="C52" s="199"/>
      <c r="D52" s="203"/>
      <c r="E52" s="183"/>
      <c r="F52" s="183"/>
      <c r="G52" s="183"/>
      <c r="H52" s="183"/>
    </row>
    <row r="53" spans="1:8" ht="14.25" customHeight="1">
      <c r="A53" s="192" t="s">
        <v>107</v>
      </c>
      <c r="B53" s="192" t="s">
        <v>124</v>
      </c>
      <c r="C53" s="192" t="s">
        <v>110</v>
      </c>
      <c r="D53" s="188">
        <v>150</v>
      </c>
      <c r="E53" s="188">
        <v>3.02</v>
      </c>
      <c r="F53" s="188">
        <f>'SEER Space Saving Combos'!R56</f>
        <v>6.3040262008120713</v>
      </c>
      <c r="G53" s="188">
        <v>3.67</v>
      </c>
      <c r="H53" s="188">
        <f>'SCOP Space Saving Combos'!R56</f>
        <v>5.1685962212243242</v>
      </c>
    </row>
    <row r="54" spans="1:8" ht="15" thickBot="1">
      <c r="A54" s="193"/>
      <c r="B54" s="193"/>
      <c r="C54" s="193"/>
      <c r="D54" s="189"/>
      <c r="E54" s="189"/>
      <c r="F54" s="189"/>
      <c r="G54" s="189"/>
      <c r="H54" s="189"/>
    </row>
    <row r="55" spans="1:8">
      <c r="A55" s="200" t="s">
        <v>49</v>
      </c>
      <c r="B55" s="200"/>
      <c r="C55" s="200"/>
      <c r="D55" s="200"/>
      <c r="E55" s="200"/>
      <c r="F55" s="200"/>
      <c r="G55" s="200"/>
    </row>
    <row r="56" spans="1:8" ht="15" thickBot="1">
      <c r="A56" s="210"/>
      <c r="B56" s="210"/>
      <c r="C56" s="210"/>
      <c r="D56" s="210"/>
      <c r="E56" s="210"/>
      <c r="F56" s="210"/>
      <c r="G56" s="210"/>
    </row>
    <row r="57" spans="1:8">
      <c r="A57" s="204" t="s">
        <v>0</v>
      </c>
      <c r="B57" s="204" t="s">
        <v>47</v>
      </c>
      <c r="C57" s="204" t="s">
        <v>77</v>
      </c>
      <c r="D57" s="208" t="s">
        <v>75</v>
      </c>
      <c r="E57" s="186" t="s">
        <v>74</v>
      </c>
      <c r="F57" s="186" t="s">
        <v>48</v>
      </c>
      <c r="G57" s="206" t="s">
        <v>52</v>
      </c>
      <c r="H57" s="184" t="s">
        <v>14</v>
      </c>
    </row>
    <row r="58" spans="1:8" ht="26.25" customHeight="1" thickBot="1">
      <c r="A58" s="205"/>
      <c r="B58" s="205"/>
      <c r="C58" s="205"/>
      <c r="D58" s="209"/>
      <c r="E58" s="187"/>
      <c r="F58" s="187"/>
      <c r="G58" s="207"/>
      <c r="H58" s="185"/>
    </row>
    <row r="59" spans="1:8">
      <c r="A59" s="196" t="s">
        <v>125</v>
      </c>
      <c r="B59" s="196" t="s">
        <v>46</v>
      </c>
      <c r="C59" s="198" t="s">
        <v>57</v>
      </c>
      <c r="D59" s="190">
        <v>44.8</v>
      </c>
      <c r="E59" s="182">
        <v>4.3099999999999996</v>
      </c>
      <c r="F59" s="182">
        <f>'SEER Energy Efficient Combos'!R22</f>
        <v>6.315870445344129</v>
      </c>
      <c r="G59" s="182">
        <v>4.84</v>
      </c>
      <c r="H59" s="182">
        <f>'SCOP Energy Efficiency Combos'!R22</f>
        <v>5.5638321210724913</v>
      </c>
    </row>
    <row r="60" spans="1:8" ht="15" thickBot="1">
      <c r="A60" s="197"/>
      <c r="B60" s="197"/>
      <c r="C60" s="199"/>
      <c r="D60" s="191"/>
      <c r="E60" s="183"/>
      <c r="F60" s="183"/>
      <c r="G60" s="183"/>
      <c r="H60" s="183"/>
    </row>
    <row r="61" spans="1:8">
      <c r="A61" s="192" t="s">
        <v>126</v>
      </c>
      <c r="B61" s="192" t="s">
        <v>32</v>
      </c>
      <c r="C61" s="194" t="s">
        <v>58</v>
      </c>
      <c r="D61" s="188">
        <v>50.4</v>
      </c>
      <c r="E61" s="180">
        <v>4.04</v>
      </c>
      <c r="F61" s="180">
        <f>'SEER Energy Efficient Combos'!R24</f>
        <v>6.1983627502905607</v>
      </c>
      <c r="G61" s="180">
        <v>4.55</v>
      </c>
      <c r="H61" s="180">
        <f>'SCOP Energy Efficiency Combos'!R24</f>
        <v>5.4185585915416503</v>
      </c>
    </row>
    <row r="62" spans="1:8" ht="15" thickBot="1">
      <c r="A62" s="193"/>
      <c r="B62" s="193"/>
      <c r="C62" s="195"/>
      <c r="D62" s="189"/>
      <c r="E62" s="181"/>
      <c r="F62" s="181"/>
      <c r="G62" s="181"/>
      <c r="H62" s="181"/>
    </row>
    <row r="63" spans="1:8" ht="14.25" customHeight="1">
      <c r="A63" s="196" t="s">
        <v>127</v>
      </c>
      <c r="B63" s="196" t="s">
        <v>33</v>
      </c>
      <c r="C63" s="198" t="s">
        <v>59</v>
      </c>
      <c r="D63" s="190">
        <v>55.9</v>
      </c>
      <c r="E63" s="182">
        <v>3.95</v>
      </c>
      <c r="F63" s="182">
        <f>'SEER Energy Efficient Combos'!R26</f>
        <v>6.436198725392396</v>
      </c>
      <c r="G63" s="182">
        <v>4.5199999999999996</v>
      </c>
      <c r="H63" s="182">
        <f>'SCOP Energy Efficiency Combos'!R26</f>
        <v>5.5791179852209298</v>
      </c>
    </row>
    <row r="64" spans="1:8" ht="15" thickBot="1">
      <c r="A64" s="197"/>
      <c r="B64" s="197"/>
      <c r="C64" s="199"/>
      <c r="D64" s="191"/>
      <c r="E64" s="183"/>
      <c r="F64" s="183"/>
      <c r="G64" s="183"/>
      <c r="H64" s="183"/>
    </row>
    <row r="65" spans="1:8" ht="14.25" customHeight="1">
      <c r="A65" s="192" t="s">
        <v>128</v>
      </c>
      <c r="B65" s="192" t="s">
        <v>44</v>
      </c>
      <c r="C65" s="194" t="s">
        <v>61</v>
      </c>
      <c r="D65" s="188">
        <v>67.2</v>
      </c>
      <c r="E65" s="180">
        <v>4.3099999999999996</v>
      </c>
      <c r="F65" s="180">
        <f>'SEER Energy Efficient Combos'!R28</f>
        <v>6.3158704453441281</v>
      </c>
      <c r="G65" s="180">
        <v>4.84</v>
      </c>
      <c r="H65" s="180">
        <f>'SCOP Energy Efficiency Combos'!R28</f>
        <v>5.5638321210724921</v>
      </c>
    </row>
    <row r="66" spans="1:8" ht="15" thickBot="1">
      <c r="A66" s="193"/>
      <c r="B66" s="193"/>
      <c r="C66" s="195"/>
      <c r="D66" s="189"/>
      <c r="E66" s="181"/>
      <c r="F66" s="181"/>
      <c r="G66" s="181"/>
      <c r="H66" s="181"/>
    </row>
    <row r="67" spans="1:8" ht="14.25" customHeight="1">
      <c r="A67" s="196" t="s">
        <v>129</v>
      </c>
      <c r="B67" s="196" t="s">
        <v>43</v>
      </c>
      <c r="C67" s="198" t="s">
        <v>62</v>
      </c>
      <c r="D67" s="190">
        <v>72.8</v>
      </c>
      <c r="E67" s="182">
        <v>4.12</v>
      </c>
      <c r="F67" s="182">
        <f>'SEER Energy Efficient Combos'!R30</f>
        <v>6.2320790413497118</v>
      </c>
      <c r="G67" s="182">
        <v>4.63</v>
      </c>
      <c r="H67" s="182">
        <f>'SCOP Energy Efficiency Combos'!R30</f>
        <v>5.4611482811291125</v>
      </c>
    </row>
    <row r="68" spans="1:8" ht="15" thickBot="1">
      <c r="A68" s="197"/>
      <c r="B68" s="197"/>
      <c r="C68" s="199"/>
      <c r="D68" s="191"/>
      <c r="E68" s="183"/>
      <c r="F68" s="183"/>
      <c r="G68" s="183"/>
      <c r="H68" s="183"/>
    </row>
    <row r="69" spans="1:8" ht="14.25" customHeight="1">
      <c r="A69" s="192" t="s">
        <v>130</v>
      </c>
      <c r="B69" s="192" t="s">
        <v>131</v>
      </c>
      <c r="C69" s="194" t="s">
        <v>63</v>
      </c>
      <c r="D69" s="188">
        <v>78.3</v>
      </c>
      <c r="E69" s="180">
        <v>4.04</v>
      </c>
      <c r="F69" s="180">
        <f>'SEER Energy Efficient Combos'!R32</f>
        <v>6.3966799702823955</v>
      </c>
      <c r="G69" s="180">
        <v>4.6100000000000003</v>
      </c>
      <c r="H69" s="180">
        <f>'SCOP Energy Efficiency Combos'!R32</f>
        <v>5.5727593361486303</v>
      </c>
    </row>
    <row r="70" spans="1:8" ht="15" thickBot="1">
      <c r="A70" s="193"/>
      <c r="B70" s="193"/>
      <c r="C70" s="195"/>
      <c r="D70" s="189"/>
      <c r="E70" s="181"/>
      <c r="F70" s="181"/>
      <c r="G70" s="181"/>
      <c r="H70" s="181"/>
    </row>
    <row r="71" spans="1:8" ht="14.25" customHeight="1">
      <c r="A71" s="196" t="s">
        <v>132</v>
      </c>
      <c r="B71" s="196" t="s">
        <v>133</v>
      </c>
      <c r="C71" s="198" t="s">
        <v>64</v>
      </c>
      <c r="D71" s="190">
        <v>84.8</v>
      </c>
      <c r="E71" s="182">
        <v>3.97</v>
      </c>
      <c r="F71" s="182">
        <f>'SEER Energy Efficient Combos'!R34</f>
        <v>6.3022369139282057</v>
      </c>
      <c r="G71" s="182">
        <v>4.42</v>
      </c>
      <c r="H71" s="182">
        <f>'SCOP Energy Efficiency Combos'!R34</f>
        <v>5.6330087871750738</v>
      </c>
    </row>
    <row r="72" spans="1:8" ht="15" thickBot="1">
      <c r="A72" s="197"/>
      <c r="B72" s="197"/>
      <c r="C72" s="199"/>
      <c r="D72" s="191"/>
      <c r="E72" s="183"/>
      <c r="F72" s="183"/>
      <c r="G72" s="183"/>
      <c r="H72" s="183"/>
    </row>
    <row r="73" spans="1:8" ht="14.25" customHeight="1">
      <c r="A73" s="192" t="s">
        <v>134</v>
      </c>
      <c r="B73" s="192" t="s">
        <v>135</v>
      </c>
      <c r="C73" s="194" t="s">
        <v>65</v>
      </c>
      <c r="D73" s="188">
        <v>89.4</v>
      </c>
      <c r="E73" s="180">
        <v>3.87</v>
      </c>
      <c r="F73" s="180">
        <f>'SEER Energy Efficient Combos'!R36</f>
        <v>6.4743076944422766</v>
      </c>
      <c r="G73" s="180">
        <v>4.45</v>
      </c>
      <c r="H73" s="180">
        <f>'SCOP Energy Efficiency Combos'!R36</f>
        <v>5.5860586395472813</v>
      </c>
    </row>
    <row r="74" spans="1:8" ht="15" thickBot="1">
      <c r="A74" s="193"/>
      <c r="B74" s="193"/>
      <c r="C74" s="195"/>
      <c r="D74" s="189"/>
      <c r="E74" s="181"/>
      <c r="F74" s="181"/>
      <c r="G74" s="181"/>
      <c r="H74" s="181"/>
    </row>
    <row r="75" spans="1:8" ht="14.25" customHeight="1">
      <c r="A75" s="196" t="s">
        <v>137</v>
      </c>
      <c r="B75" s="196" t="s">
        <v>136</v>
      </c>
      <c r="C75" s="198" t="s">
        <v>66</v>
      </c>
      <c r="D75" s="190">
        <v>95.9</v>
      </c>
      <c r="E75" s="182">
        <v>3.82</v>
      </c>
      <c r="F75" s="182">
        <f>'SEER Energy Efficient Combos'!R38</f>
        <v>6.3914609126004995</v>
      </c>
      <c r="G75" s="182">
        <v>4.3</v>
      </c>
      <c r="H75" s="182">
        <f>'SCOP Energy Efficiency Combos'!R38</f>
        <v>5.6392245162109527</v>
      </c>
    </row>
    <row r="76" spans="1:8" ht="15" thickBot="1">
      <c r="A76" s="197"/>
      <c r="B76" s="197"/>
      <c r="C76" s="199"/>
      <c r="D76" s="191"/>
      <c r="E76" s="183"/>
      <c r="F76" s="183"/>
      <c r="G76" s="183"/>
      <c r="H76" s="183"/>
    </row>
    <row r="77" spans="1:8" ht="14.25" customHeight="1">
      <c r="A77" s="192" t="s">
        <v>138</v>
      </c>
      <c r="B77" s="192" t="s">
        <v>36</v>
      </c>
      <c r="C77" s="194" t="s">
        <v>67</v>
      </c>
      <c r="D77" s="188">
        <v>100.5</v>
      </c>
      <c r="E77" s="180">
        <v>3.74</v>
      </c>
      <c r="F77" s="180">
        <f>'SEER Energy Efficient Combos'!R40</f>
        <v>6.5454555550519098</v>
      </c>
      <c r="G77" s="180">
        <v>4.34</v>
      </c>
      <c r="H77" s="180">
        <f>'SCOP Energy Efficiency Combos'!R40</f>
        <v>5.60106443104522</v>
      </c>
    </row>
    <row r="78" spans="1:8" ht="15" thickBot="1">
      <c r="A78" s="193"/>
      <c r="B78" s="193"/>
      <c r="C78" s="195"/>
      <c r="D78" s="189"/>
      <c r="E78" s="181"/>
      <c r="F78" s="181"/>
      <c r="G78" s="181"/>
      <c r="H78" s="181"/>
    </row>
    <row r="79" spans="1:8" ht="14.25" customHeight="1">
      <c r="A79" s="196" t="s">
        <v>139</v>
      </c>
      <c r="B79" s="196" t="s">
        <v>37</v>
      </c>
      <c r="C79" s="198" t="s">
        <v>68</v>
      </c>
      <c r="D79" s="190">
        <v>107</v>
      </c>
      <c r="E79" s="182">
        <v>3.7</v>
      </c>
      <c r="F79" s="182">
        <f>'SEER Energy Efficient Combos'!R42</f>
        <v>6.4705811327850125</v>
      </c>
      <c r="G79" s="182">
        <v>4.21</v>
      </c>
      <c r="H79" s="182">
        <f>'SCOP Energy Efficiency Combos'!R42</f>
        <v>5.6479326484898653</v>
      </c>
    </row>
    <row r="80" spans="1:8" ht="15" thickBot="1">
      <c r="A80" s="197"/>
      <c r="B80" s="197"/>
      <c r="C80" s="199"/>
      <c r="D80" s="191"/>
      <c r="E80" s="183"/>
      <c r="F80" s="183"/>
      <c r="G80" s="183"/>
      <c r="H80" s="183"/>
    </row>
    <row r="81" spans="1:8" ht="14.25" customHeight="1">
      <c r="A81" s="192" t="s">
        <v>140</v>
      </c>
      <c r="B81" s="192" t="s">
        <v>42</v>
      </c>
      <c r="C81" s="194" t="s">
        <v>69</v>
      </c>
      <c r="D81" s="188">
        <v>113.5</v>
      </c>
      <c r="E81" s="180">
        <v>3.68</v>
      </c>
      <c r="F81" s="180">
        <f>'SEER Energy Efficient Combos'!R44</f>
        <v>6.4147501953663877</v>
      </c>
      <c r="G81" s="180">
        <v>4.1100000000000003</v>
      </c>
      <c r="H81" s="180">
        <f>'SCOP Energy Efficiency Combos'!R44</f>
        <v>5.6928681545761792</v>
      </c>
    </row>
    <row r="82" spans="1:8" ht="15" thickBot="1">
      <c r="A82" s="193"/>
      <c r="B82" s="193"/>
      <c r="C82" s="195"/>
      <c r="D82" s="189"/>
      <c r="E82" s="181"/>
      <c r="F82" s="181"/>
      <c r="G82" s="181"/>
      <c r="H82" s="181"/>
    </row>
    <row r="83" spans="1:8" ht="14.25" customHeight="1">
      <c r="A83" s="196" t="s">
        <v>141</v>
      </c>
      <c r="B83" s="196" t="s">
        <v>41</v>
      </c>
      <c r="C83" s="198" t="s">
        <v>70</v>
      </c>
      <c r="D83" s="190">
        <v>120</v>
      </c>
      <c r="E83" s="182">
        <v>3.65</v>
      </c>
      <c r="F83" s="182">
        <f>'SEER Energy Efficient Combos'!R46</f>
        <v>6.3732541111712289</v>
      </c>
      <c r="G83" s="182">
        <v>4.03</v>
      </c>
      <c r="H83" s="182">
        <f>'SCOP Energy Efficiency Combos'!R46</f>
        <v>5.7353055171796381</v>
      </c>
    </row>
    <row r="84" spans="1:8" ht="15" thickBot="1">
      <c r="A84" s="197"/>
      <c r="B84" s="197"/>
      <c r="C84" s="199"/>
      <c r="D84" s="191"/>
      <c r="E84" s="183"/>
      <c r="F84" s="183"/>
      <c r="G84" s="183"/>
      <c r="H84" s="183"/>
    </row>
    <row r="85" spans="1:8" ht="14.25" customHeight="1">
      <c r="A85" s="192" t="s">
        <v>142</v>
      </c>
      <c r="B85" s="192" t="s">
        <v>40</v>
      </c>
      <c r="C85" s="194" t="s">
        <v>71</v>
      </c>
      <c r="D85" s="188">
        <v>125</v>
      </c>
      <c r="E85" s="180">
        <v>3.58</v>
      </c>
      <c r="F85" s="180">
        <f>'SEER Energy Efficient Combos'!R48</f>
        <v>6.3787149528240601</v>
      </c>
      <c r="G85" s="180">
        <v>3.89</v>
      </c>
      <c r="H85" s="180">
        <f>'SCOP Energy Efficiency Combos'!R48</f>
        <v>5.6016030206576026</v>
      </c>
    </row>
    <row r="86" spans="1:8" ht="15" thickBot="1">
      <c r="A86" s="193"/>
      <c r="B86" s="193"/>
      <c r="C86" s="195"/>
      <c r="D86" s="189"/>
      <c r="E86" s="181"/>
      <c r="F86" s="181"/>
      <c r="G86" s="181"/>
      <c r="H86" s="181"/>
    </row>
    <row r="87" spans="1:8" ht="14.25" customHeight="1">
      <c r="A87" s="196" t="s">
        <v>143</v>
      </c>
      <c r="B87" s="196" t="s">
        <v>38</v>
      </c>
      <c r="C87" s="198" t="s">
        <v>72</v>
      </c>
      <c r="D87" s="190">
        <v>130</v>
      </c>
      <c r="E87" s="182">
        <v>3.52</v>
      </c>
      <c r="F87" s="182">
        <f>'SEER Energy Efficient Combos'!R50</f>
        <v>6.3847877494681953</v>
      </c>
      <c r="G87" s="182">
        <v>3.77</v>
      </c>
      <c r="H87" s="182">
        <f>'SCOP Energy Efficiency Combos'!R50</f>
        <v>5.488720806414638</v>
      </c>
    </row>
    <row r="88" spans="1:8" ht="15" thickBot="1">
      <c r="A88" s="197"/>
      <c r="B88" s="197"/>
      <c r="C88" s="199"/>
      <c r="D88" s="191"/>
      <c r="E88" s="183"/>
      <c r="F88" s="183"/>
      <c r="G88" s="183"/>
      <c r="H88" s="183"/>
    </row>
    <row r="89" spans="1:8">
      <c r="A89" s="200" t="s">
        <v>49</v>
      </c>
      <c r="B89" s="200"/>
      <c r="C89" s="200"/>
      <c r="D89" s="200"/>
      <c r="E89" s="200"/>
      <c r="F89" s="200"/>
      <c r="G89" s="200"/>
    </row>
    <row r="90" spans="1:8">
      <c r="A90" s="201"/>
      <c r="B90" s="201"/>
      <c r="C90" s="201"/>
      <c r="D90" s="201"/>
      <c r="E90" s="201"/>
      <c r="F90" s="201"/>
      <c r="G90" s="201"/>
    </row>
  </sheetData>
  <sheetProtection password="F008" sheet="1" objects="1" scenarios="1"/>
  <mergeCells count="331">
    <mergeCell ref="H85:H86"/>
    <mergeCell ref="A87:A88"/>
    <mergeCell ref="B87:B88"/>
    <mergeCell ref="C87:C88"/>
    <mergeCell ref="D87:D88"/>
    <mergeCell ref="E87:E88"/>
    <mergeCell ref="F87:F88"/>
    <mergeCell ref="G87:G88"/>
    <mergeCell ref="H87:H88"/>
    <mergeCell ref="A53:A54"/>
    <mergeCell ref="B53:B54"/>
    <mergeCell ref="C53:C54"/>
    <mergeCell ref="D53:D54"/>
    <mergeCell ref="E53:E54"/>
    <mergeCell ref="F53:F54"/>
    <mergeCell ref="G53:G54"/>
    <mergeCell ref="H53:H54"/>
    <mergeCell ref="A83:A84"/>
    <mergeCell ref="B83:B84"/>
    <mergeCell ref="C83:C84"/>
    <mergeCell ref="D83:D84"/>
    <mergeCell ref="E83:E84"/>
    <mergeCell ref="F83:F84"/>
    <mergeCell ref="G83:G84"/>
    <mergeCell ref="H83:H84"/>
    <mergeCell ref="A55:G56"/>
    <mergeCell ref="A57:A58"/>
    <mergeCell ref="B57:B58"/>
    <mergeCell ref="C57:C58"/>
    <mergeCell ref="F57:F58"/>
    <mergeCell ref="G57:G58"/>
    <mergeCell ref="D57:D58"/>
    <mergeCell ref="A59:A60"/>
    <mergeCell ref="D49:D50"/>
    <mergeCell ref="E49:E50"/>
    <mergeCell ref="F49:F50"/>
    <mergeCell ref="G49:G50"/>
    <mergeCell ref="H49:H50"/>
    <mergeCell ref="A51:A52"/>
    <mergeCell ref="B51:B52"/>
    <mergeCell ref="C51:C52"/>
    <mergeCell ref="D51:D52"/>
    <mergeCell ref="E51:E52"/>
    <mergeCell ref="F51:F52"/>
    <mergeCell ref="G51:G52"/>
    <mergeCell ref="H51:H52"/>
    <mergeCell ref="A49:A50"/>
    <mergeCell ref="B49:B50"/>
    <mergeCell ref="C49:C50"/>
    <mergeCell ref="A5:A6"/>
    <mergeCell ref="B5:B6"/>
    <mergeCell ref="C5:C6"/>
    <mergeCell ref="F5:F6"/>
    <mergeCell ref="G5:G6"/>
    <mergeCell ref="A7:A8"/>
    <mergeCell ref="B7:B8"/>
    <mergeCell ref="C7:C8"/>
    <mergeCell ref="F7:F8"/>
    <mergeCell ref="G7:G8"/>
    <mergeCell ref="D5:D6"/>
    <mergeCell ref="D7:D8"/>
    <mergeCell ref="A9:A10"/>
    <mergeCell ref="B9:B10"/>
    <mergeCell ref="C9:C10"/>
    <mergeCell ref="F9:F10"/>
    <mergeCell ref="G9:G10"/>
    <mergeCell ref="A11:A12"/>
    <mergeCell ref="B11:B12"/>
    <mergeCell ref="C11:C12"/>
    <mergeCell ref="F11:F12"/>
    <mergeCell ref="G11:G12"/>
    <mergeCell ref="D9:D10"/>
    <mergeCell ref="D11:D12"/>
    <mergeCell ref="A13:A14"/>
    <mergeCell ref="B13:B14"/>
    <mergeCell ref="C13:C14"/>
    <mergeCell ref="F13:F14"/>
    <mergeCell ref="G13:G14"/>
    <mergeCell ref="A15:A16"/>
    <mergeCell ref="B15:B16"/>
    <mergeCell ref="C15:C16"/>
    <mergeCell ref="F15:F16"/>
    <mergeCell ref="G15:G16"/>
    <mergeCell ref="D13:D14"/>
    <mergeCell ref="D15:D16"/>
    <mergeCell ref="A17:A18"/>
    <mergeCell ref="B17:B18"/>
    <mergeCell ref="C17:C18"/>
    <mergeCell ref="F17:F18"/>
    <mergeCell ref="G17:G18"/>
    <mergeCell ref="A19:A20"/>
    <mergeCell ref="B19:B20"/>
    <mergeCell ref="C19:C20"/>
    <mergeCell ref="F19:F20"/>
    <mergeCell ref="G19:G20"/>
    <mergeCell ref="D17:D18"/>
    <mergeCell ref="D19:D20"/>
    <mergeCell ref="A21:A22"/>
    <mergeCell ref="B21:B22"/>
    <mergeCell ref="C21:C22"/>
    <mergeCell ref="F21:F22"/>
    <mergeCell ref="G21:G22"/>
    <mergeCell ref="A23:A24"/>
    <mergeCell ref="B23:B24"/>
    <mergeCell ref="C23:C24"/>
    <mergeCell ref="F23:F24"/>
    <mergeCell ref="G23:G24"/>
    <mergeCell ref="D23:D24"/>
    <mergeCell ref="D21:D22"/>
    <mergeCell ref="A25:A26"/>
    <mergeCell ref="B25:B26"/>
    <mergeCell ref="C25:C26"/>
    <mergeCell ref="F25:F26"/>
    <mergeCell ref="G25:G26"/>
    <mergeCell ref="A27:A28"/>
    <mergeCell ref="B27:B28"/>
    <mergeCell ref="C27:C28"/>
    <mergeCell ref="F27:F28"/>
    <mergeCell ref="G27:G28"/>
    <mergeCell ref="D25:D26"/>
    <mergeCell ref="D27:D28"/>
    <mergeCell ref="A29:A30"/>
    <mergeCell ref="B29:B30"/>
    <mergeCell ref="C29:C30"/>
    <mergeCell ref="F29:F30"/>
    <mergeCell ref="G29:G30"/>
    <mergeCell ref="A31:A32"/>
    <mergeCell ref="B31:B32"/>
    <mergeCell ref="C31:C32"/>
    <mergeCell ref="F31:F32"/>
    <mergeCell ref="G31:G32"/>
    <mergeCell ref="D29:D30"/>
    <mergeCell ref="D31:D32"/>
    <mergeCell ref="A33:A34"/>
    <mergeCell ref="B33:B34"/>
    <mergeCell ref="C33:C34"/>
    <mergeCell ref="F33:F34"/>
    <mergeCell ref="G33:G34"/>
    <mergeCell ref="A35:A36"/>
    <mergeCell ref="B35:B36"/>
    <mergeCell ref="C35:C36"/>
    <mergeCell ref="F35:F36"/>
    <mergeCell ref="G35:G36"/>
    <mergeCell ref="D33:D34"/>
    <mergeCell ref="D35:D36"/>
    <mergeCell ref="A37:A38"/>
    <mergeCell ref="B37:B38"/>
    <mergeCell ref="C37:C38"/>
    <mergeCell ref="F37:F38"/>
    <mergeCell ref="G37:G38"/>
    <mergeCell ref="A39:A40"/>
    <mergeCell ref="B39:B40"/>
    <mergeCell ref="C39:C40"/>
    <mergeCell ref="F39:F40"/>
    <mergeCell ref="G39:G40"/>
    <mergeCell ref="D37:D38"/>
    <mergeCell ref="D39:D40"/>
    <mergeCell ref="A41:A42"/>
    <mergeCell ref="B41:B42"/>
    <mergeCell ref="C41:C42"/>
    <mergeCell ref="F41:F42"/>
    <mergeCell ref="G41:G42"/>
    <mergeCell ref="A43:A44"/>
    <mergeCell ref="B43:B44"/>
    <mergeCell ref="C43:C44"/>
    <mergeCell ref="F43:F44"/>
    <mergeCell ref="G43:G44"/>
    <mergeCell ref="E41:E42"/>
    <mergeCell ref="E43:E44"/>
    <mergeCell ref="D41:D42"/>
    <mergeCell ref="D43:D44"/>
    <mergeCell ref="A45:A46"/>
    <mergeCell ref="B45:B46"/>
    <mergeCell ref="C45:C46"/>
    <mergeCell ref="F45:F46"/>
    <mergeCell ref="G45:G46"/>
    <mergeCell ref="A47:A48"/>
    <mergeCell ref="B47:B48"/>
    <mergeCell ref="C47:C48"/>
    <mergeCell ref="F47:F48"/>
    <mergeCell ref="G47:G48"/>
    <mergeCell ref="E45:E46"/>
    <mergeCell ref="E47:E48"/>
    <mergeCell ref="D45:D46"/>
    <mergeCell ref="D47:D48"/>
    <mergeCell ref="B59:B60"/>
    <mergeCell ref="C59:C60"/>
    <mergeCell ref="F59:F60"/>
    <mergeCell ref="G59:G60"/>
    <mergeCell ref="A61:A62"/>
    <mergeCell ref="B61:B62"/>
    <mergeCell ref="C61:C62"/>
    <mergeCell ref="F61:F62"/>
    <mergeCell ref="G61:G62"/>
    <mergeCell ref="D59:D60"/>
    <mergeCell ref="D61:D62"/>
    <mergeCell ref="E59:E60"/>
    <mergeCell ref="A63:A64"/>
    <mergeCell ref="B63:B64"/>
    <mergeCell ref="C63:C64"/>
    <mergeCell ref="F63:F64"/>
    <mergeCell ref="G63:G64"/>
    <mergeCell ref="A65:A66"/>
    <mergeCell ref="B65:B66"/>
    <mergeCell ref="C65:C66"/>
    <mergeCell ref="F65:F66"/>
    <mergeCell ref="G65:G66"/>
    <mergeCell ref="D63:D64"/>
    <mergeCell ref="D65:D66"/>
    <mergeCell ref="D71:D72"/>
    <mergeCell ref="D73:D74"/>
    <mergeCell ref="A67:A68"/>
    <mergeCell ref="B67:B68"/>
    <mergeCell ref="C67:C68"/>
    <mergeCell ref="F67:F68"/>
    <mergeCell ref="G67:G68"/>
    <mergeCell ref="A69:A70"/>
    <mergeCell ref="B69:B70"/>
    <mergeCell ref="C69:C70"/>
    <mergeCell ref="F69:F70"/>
    <mergeCell ref="G69:G70"/>
    <mergeCell ref="D67:D68"/>
    <mergeCell ref="D69:D70"/>
    <mergeCell ref="E67:E68"/>
    <mergeCell ref="A89:G90"/>
    <mergeCell ref="A77:A78"/>
    <mergeCell ref="B77:B78"/>
    <mergeCell ref="C77:C78"/>
    <mergeCell ref="F77:F78"/>
    <mergeCell ref="G77:G78"/>
    <mergeCell ref="A79:A80"/>
    <mergeCell ref="B79:B80"/>
    <mergeCell ref="C79:C80"/>
    <mergeCell ref="F79:F80"/>
    <mergeCell ref="G79:G80"/>
    <mergeCell ref="D77:D78"/>
    <mergeCell ref="D79:D80"/>
    <mergeCell ref="D81:D82"/>
    <mergeCell ref="E77:E78"/>
    <mergeCell ref="A85:A86"/>
    <mergeCell ref="B85:B86"/>
    <mergeCell ref="C85:C86"/>
    <mergeCell ref="D85:D86"/>
    <mergeCell ref="E85:E86"/>
    <mergeCell ref="F85:F86"/>
    <mergeCell ref="G85:G86"/>
    <mergeCell ref="H5:H6"/>
    <mergeCell ref="H7:H8"/>
    <mergeCell ref="H9:H10"/>
    <mergeCell ref="H11:H12"/>
    <mergeCell ref="H13:H14"/>
    <mergeCell ref="A81:A82"/>
    <mergeCell ref="B81:B82"/>
    <mergeCell ref="C81:C82"/>
    <mergeCell ref="F81:F82"/>
    <mergeCell ref="G81:G82"/>
    <mergeCell ref="A75:A76"/>
    <mergeCell ref="B75:B76"/>
    <mergeCell ref="C75:C76"/>
    <mergeCell ref="F75:F76"/>
    <mergeCell ref="G75:G76"/>
    <mergeCell ref="D75:D76"/>
    <mergeCell ref="A71:A72"/>
    <mergeCell ref="B71:B72"/>
    <mergeCell ref="C71:C72"/>
    <mergeCell ref="F71:F72"/>
    <mergeCell ref="G71:G72"/>
    <mergeCell ref="A73:A74"/>
    <mergeCell ref="B73:B74"/>
    <mergeCell ref="C73:C74"/>
    <mergeCell ref="H39:H40"/>
    <mergeCell ref="H41:H42"/>
    <mergeCell ref="H43:H44"/>
    <mergeCell ref="H25:H26"/>
    <mergeCell ref="H27:H28"/>
    <mergeCell ref="H29:H30"/>
    <mergeCell ref="H31:H32"/>
    <mergeCell ref="H33:H34"/>
    <mergeCell ref="H15:H16"/>
    <mergeCell ref="H17:H18"/>
    <mergeCell ref="H19:H20"/>
    <mergeCell ref="H21:H22"/>
    <mergeCell ref="H23:H24"/>
    <mergeCell ref="H57:H58"/>
    <mergeCell ref="E57:E58"/>
    <mergeCell ref="H45:H46"/>
    <mergeCell ref="H47:H48"/>
    <mergeCell ref="E5:E6"/>
    <mergeCell ref="E7:E8"/>
    <mergeCell ref="E9:E10"/>
    <mergeCell ref="E11:E12"/>
    <mergeCell ref="E13:E14"/>
    <mergeCell ref="E15:E16"/>
    <mergeCell ref="E17:E18"/>
    <mergeCell ref="E19:E20"/>
    <mergeCell ref="E21:E22"/>
    <mergeCell ref="E23:E24"/>
    <mergeCell ref="E25:E26"/>
    <mergeCell ref="E27:E28"/>
    <mergeCell ref="E29:E30"/>
    <mergeCell ref="E31:E32"/>
    <mergeCell ref="E33:E34"/>
    <mergeCell ref="E35:E36"/>
    <mergeCell ref="E37:E38"/>
    <mergeCell ref="E39:E40"/>
    <mergeCell ref="H35:H36"/>
    <mergeCell ref="H37:H38"/>
    <mergeCell ref="A1:C4"/>
    <mergeCell ref="H77:H78"/>
    <mergeCell ref="E79:E80"/>
    <mergeCell ref="H79:H80"/>
    <mergeCell ref="E81:E82"/>
    <mergeCell ref="H81:H82"/>
    <mergeCell ref="H67:H68"/>
    <mergeCell ref="E69:E70"/>
    <mergeCell ref="H69:H70"/>
    <mergeCell ref="E71:E72"/>
    <mergeCell ref="H71:H72"/>
    <mergeCell ref="E73:E74"/>
    <mergeCell ref="H73:H74"/>
    <mergeCell ref="E75:E76"/>
    <mergeCell ref="H75:H76"/>
    <mergeCell ref="F73:F74"/>
    <mergeCell ref="G73:G74"/>
    <mergeCell ref="H59:H60"/>
    <mergeCell ref="E61:E62"/>
    <mergeCell ref="H61:H62"/>
    <mergeCell ref="E63:E64"/>
    <mergeCell ref="H63:H64"/>
    <mergeCell ref="E65:E66"/>
    <mergeCell ref="H65:H66"/>
  </mergeCells>
  <phoneticPr fontId="8"/>
  <pageMargins left="0.7" right="0.7" top="0.75" bottom="0.75" header="0.3" footer="0.3"/>
  <pageSetup paperSize="9" scale="75" fitToHeight="0" orientation="portrait" r:id="rId1"/>
  <rowBreaks count="1" manualBreakCount="1">
    <brk id="5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R68"/>
  <sheetViews>
    <sheetView topLeftCell="G1" zoomScale="80" zoomScaleNormal="80" workbookViewId="0">
      <selection activeCell="L16" sqref="L16"/>
    </sheetView>
  </sheetViews>
  <sheetFormatPr defaultRowHeight="15"/>
  <cols>
    <col min="2" max="3" width="19.42578125" customWidth="1"/>
    <col min="4" max="4" width="28.7109375" bestFit="1" customWidth="1"/>
    <col min="6" max="6" width="14.85546875" bestFit="1" customWidth="1"/>
    <col min="7" max="9" width="14.42578125" bestFit="1" customWidth="1"/>
    <col min="10" max="10" width="15.7109375" bestFit="1" customWidth="1"/>
    <col min="11" max="11" width="12.7109375" customWidth="1"/>
    <col min="13" max="13" width="14.85546875" hidden="1" customWidth="1"/>
    <col min="14" max="14" width="14.42578125" hidden="1" customWidth="1"/>
    <col min="15" max="15" width="16.28515625" hidden="1" customWidth="1"/>
    <col min="16" max="16" width="14.42578125" hidden="1" customWidth="1"/>
    <col min="17" max="17" width="15.7109375" hidden="1" customWidth="1"/>
    <col min="18" max="18" width="12.42578125" hidden="1" customWidth="1"/>
  </cols>
  <sheetData>
    <row r="1" spans="1:18">
      <c r="G1" s="3"/>
      <c r="H1" s="3"/>
    </row>
    <row r="2" spans="1:18" ht="35.25">
      <c r="A2" s="236" t="s">
        <v>145</v>
      </c>
      <c r="B2" s="236"/>
      <c r="C2" s="236"/>
      <c r="D2" s="236"/>
      <c r="E2" s="236"/>
      <c r="F2" s="236"/>
      <c r="G2" s="3"/>
      <c r="H2" s="3"/>
    </row>
    <row r="3" spans="1:18" ht="35.25">
      <c r="A3" s="236" t="s">
        <v>25</v>
      </c>
      <c r="B3" s="236"/>
      <c r="C3" s="236"/>
      <c r="D3" s="236"/>
      <c r="E3" s="236"/>
      <c r="F3" s="236"/>
      <c r="G3" s="3"/>
      <c r="H3" s="3"/>
      <c r="P3" s="17"/>
    </row>
    <row r="4" spans="1:18">
      <c r="A4" s="18" t="s">
        <v>173</v>
      </c>
      <c r="G4" s="3"/>
      <c r="H4" s="3"/>
    </row>
    <row r="5" spans="1:18" ht="32.25" thickBot="1">
      <c r="B5" s="5" t="s">
        <v>26</v>
      </c>
      <c r="C5" s="5"/>
      <c r="M5" s="3"/>
      <c r="N5" s="3"/>
      <c r="O5" s="16" t="s">
        <v>51</v>
      </c>
      <c r="P5" s="3"/>
      <c r="Q5" s="3"/>
      <c r="R5" s="3"/>
    </row>
    <row r="6" spans="1:18" s="71" customFormat="1" ht="16.5" thickBot="1">
      <c r="G6" s="213" t="s">
        <v>21</v>
      </c>
      <c r="H6" s="214"/>
      <c r="I6" s="214"/>
      <c r="J6" s="215"/>
      <c r="K6" s="146"/>
      <c r="M6" s="73"/>
      <c r="N6" s="213" t="s">
        <v>21</v>
      </c>
      <c r="O6" s="214"/>
      <c r="P6" s="214"/>
      <c r="Q6" s="214"/>
      <c r="R6" s="215"/>
    </row>
    <row r="7" spans="1:18" s="71" customFormat="1" ht="15" customHeight="1">
      <c r="A7" s="237"/>
      <c r="B7" s="239" t="s">
        <v>0</v>
      </c>
      <c r="C7" s="239" t="s">
        <v>31</v>
      </c>
      <c r="D7" s="241" t="s">
        <v>1</v>
      </c>
      <c r="E7" s="241" t="s">
        <v>2</v>
      </c>
      <c r="F7" s="162" t="s">
        <v>24</v>
      </c>
      <c r="G7" s="225" t="s">
        <v>3</v>
      </c>
      <c r="H7" s="227" t="s">
        <v>4</v>
      </c>
      <c r="I7" s="227" t="s">
        <v>5</v>
      </c>
      <c r="J7" s="229" t="s">
        <v>6</v>
      </c>
      <c r="K7" s="146"/>
      <c r="M7" s="163" t="s">
        <v>24</v>
      </c>
      <c r="N7" s="225" t="s">
        <v>3</v>
      </c>
      <c r="O7" s="227" t="s">
        <v>4</v>
      </c>
      <c r="P7" s="227" t="s">
        <v>5</v>
      </c>
      <c r="Q7" s="229" t="s">
        <v>6</v>
      </c>
      <c r="R7" s="261" t="s">
        <v>10</v>
      </c>
    </row>
    <row r="8" spans="1:18" s="71" customFormat="1" ht="16.5" thickBot="1">
      <c r="A8" s="238"/>
      <c r="B8" s="240"/>
      <c r="C8" s="240"/>
      <c r="D8" s="242"/>
      <c r="E8" s="242"/>
      <c r="F8" s="164" t="s">
        <v>7</v>
      </c>
      <c r="G8" s="226"/>
      <c r="H8" s="228"/>
      <c r="I8" s="228"/>
      <c r="J8" s="230"/>
      <c r="K8" s="146"/>
      <c r="M8" s="165" t="s">
        <v>7</v>
      </c>
      <c r="N8" s="226"/>
      <c r="O8" s="228"/>
      <c r="P8" s="228"/>
      <c r="Q8" s="230"/>
      <c r="R8" s="262"/>
    </row>
    <row r="9" spans="1:18" ht="15.75" hidden="1" customHeight="1" thickBot="1">
      <c r="A9" s="6"/>
      <c r="B9" s="11"/>
      <c r="C9" s="10"/>
      <c r="D9" s="12"/>
      <c r="E9" s="12"/>
      <c r="F9" s="13"/>
      <c r="G9" s="14">
        <v>0.25</v>
      </c>
      <c r="H9" s="14">
        <v>0.5</v>
      </c>
      <c r="I9" s="14">
        <v>0.75</v>
      </c>
      <c r="J9" s="15">
        <v>1</v>
      </c>
      <c r="K9" s="4"/>
      <c r="M9" s="7"/>
      <c r="N9" s="8">
        <v>0.25</v>
      </c>
      <c r="O9" s="8">
        <v>0.5</v>
      </c>
      <c r="P9" s="8">
        <v>0.75</v>
      </c>
      <c r="Q9" s="9">
        <v>1</v>
      </c>
      <c r="R9" s="23"/>
    </row>
    <row r="10" spans="1:18" ht="15" customHeight="1">
      <c r="A10" s="243" t="s">
        <v>169</v>
      </c>
      <c r="B10" s="221" t="s">
        <v>88</v>
      </c>
      <c r="C10" s="221"/>
      <c r="D10" s="223" t="s">
        <v>53</v>
      </c>
      <c r="E10" s="231"/>
      <c r="F10" s="143" t="str">
        <f>IF($E10&gt;=1,M10*$E10, " ")</f>
        <v xml:space="preserve"> </v>
      </c>
      <c r="G10" s="144" t="str">
        <f>IF($E10&gt;=1,N10*$E10, " ")</f>
        <v xml:space="preserve"> </v>
      </c>
      <c r="H10" s="144" t="str">
        <f>IF($E10&gt;=1,$O10*$E10, " ")</f>
        <v xml:space="preserve"> </v>
      </c>
      <c r="I10" s="144" t="str">
        <f>IF($E10&gt;=1,$P10*$E10, " ")</f>
        <v xml:space="preserve"> </v>
      </c>
      <c r="J10" s="145" t="str">
        <f>IF($E10&gt;=1,$Q10*$E10, " ")</f>
        <v xml:space="preserve"> </v>
      </c>
      <c r="K10" s="146"/>
      <c r="M10" s="166">
        <v>22.4</v>
      </c>
      <c r="N10" s="91">
        <f>M10*$N$9</f>
        <v>5.6</v>
      </c>
      <c r="O10" s="91">
        <f>M10*$O$9</f>
        <v>11.2</v>
      </c>
      <c r="P10" s="91">
        <f>M10*$P$9</f>
        <v>16.799999999999997</v>
      </c>
      <c r="Q10" s="92">
        <f>M10</f>
        <v>22.4</v>
      </c>
      <c r="R10" s="211">
        <f>(N10/N11*$G$62)+(O10/O11*$H$62)+(P10/P11*$I$62)+(Q10/Q11*$J$62)</f>
        <v>6.315870445344129</v>
      </c>
    </row>
    <row r="11" spans="1:18" ht="16.5" thickBot="1">
      <c r="A11" s="244"/>
      <c r="B11" s="222"/>
      <c r="C11" s="222"/>
      <c r="D11" s="224"/>
      <c r="E11" s="217"/>
      <c r="F11" s="147" t="str">
        <f>IF($E10&gt;=1,M11*$E10," ")</f>
        <v xml:space="preserve"> </v>
      </c>
      <c r="G11" s="148" t="str">
        <f>IF($E10&gt;=1,N11*$E10," ")</f>
        <v xml:space="preserve"> </v>
      </c>
      <c r="H11" s="148" t="str">
        <f>IF($E10&gt;=1,O11*$E10," ")</f>
        <v xml:space="preserve"> </v>
      </c>
      <c r="I11" s="148" t="str">
        <f>IF($E10&gt;=1,P11*$E10," ")</f>
        <v xml:space="preserve"> </v>
      </c>
      <c r="J11" s="149" t="str">
        <f>IF($E10&gt;=1,Q11*$E10," ")</f>
        <v xml:space="preserve"> </v>
      </c>
      <c r="K11" s="146"/>
      <c r="L11" s="175"/>
      <c r="M11" s="97">
        <v>5.2</v>
      </c>
      <c r="N11" s="98">
        <v>0.95</v>
      </c>
      <c r="O11" s="99">
        <v>1.6</v>
      </c>
      <c r="P11" s="99">
        <v>2.56</v>
      </c>
      <c r="Q11" s="172">
        <f>M11</f>
        <v>5.2</v>
      </c>
      <c r="R11" s="212"/>
    </row>
    <row r="12" spans="1:18" ht="15" customHeight="1">
      <c r="A12" s="244"/>
      <c r="B12" s="232" t="s">
        <v>144</v>
      </c>
      <c r="C12" s="232"/>
      <c r="D12" s="234" t="s">
        <v>54</v>
      </c>
      <c r="E12" s="218"/>
      <c r="F12" s="150" t="str">
        <f>IF($E12&gt;=1,M12*$E12, " ")</f>
        <v xml:space="preserve"> </v>
      </c>
      <c r="G12" s="151" t="str">
        <f>IF($E12&gt;=1,N12*$E12, " ")</f>
        <v xml:space="preserve"> </v>
      </c>
      <c r="H12" s="151" t="str">
        <f>IF($E12&gt;=1,$O12*$E12, " ")</f>
        <v xml:space="preserve"> </v>
      </c>
      <c r="I12" s="151" t="str">
        <f>IF($E12&gt;=1,$P12*$E12, " ")</f>
        <v xml:space="preserve"> </v>
      </c>
      <c r="J12" s="152" t="str">
        <f>IF($E12&gt;=1,$Q12*$E12, " ")</f>
        <v xml:space="preserve"> </v>
      </c>
      <c r="K12" s="146"/>
      <c r="L12" s="175"/>
      <c r="M12" s="90">
        <v>28</v>
      </c>
      <c r="N12" s="91">
        <f>M12*$N$9</f>
        <v>7</v>
      </c>
      <c r="O12" s="91">
        <f>M12*$O$9</f>
        <v>14</v>
      </c>
      <c r="P12" s="91">
        <f>M12*$P$9</f>
        <v>21</v>
      </c>
      <c r="Q12" s="106">
        <f t="shared" ref="Q12:Q21" si="0">M12</f>
        <v>28</v>
      </c>
      <c r="R12" s="211">
        <f t="shared" ref="R12" si="1">(N12/N13*$G$62)+(O12/O13*$H$62)+(P12/P13*$I$62)+(Q12/Q13*$J$62)</f>
        <v>6.1198505667594496</v>
      </c>
    </row>
    <row r="13" spans="1:18" ht="16.5" thickBot="1">
      <c r="A13" s="244"/>
      <c r="B13" s="233"/>
      <c r="C13" s="233"/>
      <c r="D13" s="235"/>
      <c r="E13" s="220"/>
      <c r="F13" s="153" t="str">
        <f>IF($E12&gt;=1,M13*$E12," ")</f>
        <v xml:space="preserve"> </v>
      </c>
      <c r="G13" s="154" t="str">
        <f>IF($E12&gt;=1,N13*$E12," ")</f>
        <v xml:space="preserve"> </v>
      </c>
      <c r="H13" s="154" t="str">
        <f>IF($E12&gt;=1,O13*$E12," ")</f>
        <v xml:space="preserve"> </v>
      </c>
      <c r="I13" s="154" t="str">
        <f>IF($E12&gt;=1,P13*$E12," ")</f>
        <v xml:space="preserve"> </v>
      </c>
      <c r="J13" s="155" t="str">
        <f>IF($E12&gt;=1,Q13*$E12," ")</f>
        <v xml:space="preserve"> </v>
      </c>
      <c r="K13" s="146"/>
      <c r="L13" s="175"/>
      <c r="M13" s="97">
        <v>7.28</v>
      </c>
      <c r="N13" s="98">
        <v>1.1399999999999999</v>
      </c>
      <c r="O13" s="99">
        <v>1.97</v>
      </c>
      <c r="P13" s="99">
        <v>3.59</v>
      </c>
      <c r="Q13" s="172">
        <v>7.28</v>
      </c>
      <c r="R13" s="212"/>
    </row>
    <row r="14" spans="1:18" ht="15" customHeight="1">
      <c r="A14" s="244"/>
      <c r="B14" s="221" t="s">
        <v>90</v>
      </c>
      <c r="C14" s="221"/>
      <c r="D14" s="223" t="s">
        <v>55</v>
      </c>
      <c r="E14" s="216"/>
      <c r="F14" s="156" t="str">
        <f>IF($E14&gt;=1,M14*$E14, " ")</f>
        <v xml:space="preserve"> </v>
      </c>
      <c r="G14" s="157" t="str">
        <f>IF($E14&gt;=1,M14*$G$9*$E14, " ")</f>
        <v xml:space="preserve"> </v>
      </c>
      <c r="H14" s="157" t="str">
        <f>IF($E14&gt;=1,$M14*H$9*$E14, " ")</f>
        <v xml:space="preserve"> </v>
      </c>
      <c r="I14" s="157" t="str">
        <f>IF($E14&gt;=1,$M14*I$9*$E14, " ")</f>
        <v xml:space="preserve"> </v>
      </c>
      <c r="J14" s="158" t="str">
        <f>IF($E14&gt;=1,$M14*J$9*$E14, " ")</f>
        <v xml:space="preserve"> </v>
      </c>
      <c r="K14" s="146"/>
      <c r="L14" s="175"/>
      <c r="M14" s="90">
        <v>33.5</v>
      </c>
      <c r="N14" s="91">
        <f>M14*$N$9</f>
        <v>8.375</v>
      </c>
      <c r="O14" s="91">
        <f>M14*$O$9</f>
        <v>16.75</v>
      </c>
      <c r="P14" s="91">
        <f>M14*$P$9</f>
        <v>25.125</v>
      </c>
      <c r="Q14" s="106">
        <f t="shared" si="0"/>
        <v>33.5</v>
      </c>
      <c r="R14" s="211">
        <f t="shared" ref="R14" si="2">(N14/N15*$G$62)+(O14/O15*$H$62)+(P14/P15*$I$62)+(Q14/Q15*$J$62)</f>
        <v>6.5454555550519098</v>
      </c>
    </row>
    <row r="15" spans="1:18" ht="16.5" thickBot="1">
      <c r="A15" s="244"/>
      <c r="B15" s="222"/>
      <c r="C15" s="222"/>
      <c r="D15" s="224"/>
      <c r="E15" s="217"/>
      <c r="F15" s="159" t="str">
        <f>IF($E14&gt;=1,M15*$E14," ")</f>
        <v xml:space="preserve"> </v>
      </c>
      <c r="G15" s="160" t="str">
        <f>IF($E14&gt;=1,N15*$E14," ")</f>
        <v xml:space="preserve"> </v>
      </c>
      <c r="H15" s="160" t="str">
        <f>IF($E14&gt;=1,O15*$E14," ")</f>
        <v xml:space="preserve"> </v>
      </c>
      <c r="I15" s="160" t="str">
        <f>IF($E14&gt;=1,P15*$E14," ")</f>
        <v xml:space="preserve"> </v>
      </c>
      <c r="J15" s="161" t="str">
        <f>IF($E14&gt;=1,Q15*$E14," ")</f>
        <v xml:space="preserve"> </v>
      </c>
      <c r="K15" s="146"/>
      <c r="L15" s="175"/>
      <c r="M15" s="97">
        <v>8.9600000000000009</v>
      </c>
      <c r="N15" s="98">
        <v>1.23</v>
      </c>
      <c r="O15" s="99">
        <v>2.17</v>
      </c>
      <c r="P15" s="99">
        <v>4.1100000000000003</v>
      </c>
      <c r="Q15" s="172">
        <v>8.9600000000000009</v>
      </c>
      <c r="R15" s="212"/>
    </row>
    <row r="16" spans="1:18" ht="15" customHeight="1">
      <c r="A16" s="244"/>
      <c r="B16" s="232" t="s">
        <v>91</v>
      </c>
      <c r="C16" s="232"/>
      <c r="D16" s="234" t="s">
        <v>56</v>
      </c>
      <c r="E16" s="218"/>
      <c r="F16" s="150" t="str">
        <f>IF($E16&gt;=1,M16*$E16, " ")</f>
        <v xml:space="preserve"> </v>
      </c>
      <c r="G16" s="151" t="str">
        <f>IF($E16&gt;=1,M16*$G$9*$E16, " ")</f>
        <v xml:space="preserve"> </v>
      </c>
      <c r="H16" s="151" t="str">
        <f>IF($E16&gt;=1,$M16*H$9*$E16, " ")</f>
        <v xml:space="preserve"> </v>
      </c>
      <c r="I16" s="151" t="str">
        <f>IF($E16&gt;=1,$M16*I$9*$E16, " ")</f>
        <v xml:space="preserve"> </v>
      </c>
      <c r="J16" s="152" t="str">
        <f>IF($E16&gt;=1,$M16*J$9*$E16, " ")</f>
        <v xml:space="preserve"> </v>
      </c>
      <c r="K16" s="146"/>
      <c r="L16" s="175"/>
      <c r="M16" s="90">
        <v>40</v>
      </c>
      <c r="N16" s="91">
        <f>M16*$N$9</f>
        <v>10</v>
      </c>
      <c r="O16" s="91">
        <f>M16*$O$9</f>
        <v>20</v>
      </c>
      <c r="P16" s="91">
        <f>M16*$P$9</f>
        <v>30</v>
      </c>
      <c r="Q16" s="106">
        <f t="shared" si="0"/>
        <v>40</v>
      </c>
      <c r="R16" s="211">
        <f t="shared" ref="R16" si="3">(N16/N17*$G$62)+(O16/O17*$H$62)+(P16/P17*$I$62)+(Q16/Q17*$J$62)</f>
        <v>6.3732541111712289</v>
      </c>
    </row>
    <row r="17" spans="1:18" ht="16.5" thickBot="1">
      <c r="A17" s="244"/>
      <c r="B17" s="233"/>
      <c r="C17" s="233"/>
      <c r="D17" s="235"/>
      <c r="E17" s="220"/>
      <c r="F17" s="153" t="str">
        <f>IF($E16&gt;=1,M17*$E16," ")</f>
        <v xml:space="preserve"> </v>
      </c>
      <c r="G17" s="154" t="str">
        <f>IF($E16&gt;=1,N17*$E16," ")</f>
        <v xml:space="preserve"> </v>
      </c>
      <c r="H17" s="154" t="str">
        <f>IF($E16&gt;=1,O17*$E16," ")</f>
        <v xml:space="preserve"> </v>
      </c>
      <c r="I17" s="154" t="str">
        <f>IF($E16&gt;=1,P17*$E16," ")</f>
        <v xml:space="preserve"> </v>
      </c>
      <c r="J17" s="155" t="str">
        <f>IF($E16&gt;=1,Q17*$E16," ")</f>
        <v xml:space="preserve"> </v>
      </c>
      <c r="K17" s="146"/>
      <c r="L17" s="175"/>
      <c r="M17" s="97">
        <v>10.96</v>
      </c>
      <c r="N17" s="98">
        <v>1.31</v>
      </c>
      <c r="O17" s="99">
        <v>2.73</v>
      </c>
      <c r="P17" s="99">
        <v>5.42</v>
      </c>
      <c r="Q17" s="172">
        <v>10.96</v>
      </c>
      <c r="R17" s="212"/>
    </row>
    <row r="18" spans="1:18" ht="15" customHeight="1">
      <c r="A18" s="244"/>
      <c r="B18" s="221" t="s">
        <v>92</v>
      </c>
      <c r="C18" s="221"/>
      <c r="D18" s="223" t="s">
        <v>57</v>
      </c>
      <c r="E18" s="216"/>
      <c r="F18" s="159" t="str">
        <f>IF($E18&gt;=1,M18*$E18, " ")</f>
        <v xml:space="preserve"> </v>
      </c>
      <c r="G18" s="160" t="str">
        <f>IF($E18&gt;=1,M18*$G$9*$E18, " ")</f>
        <v xml:space="preserve"> </v>
      </c>
      <c r="H18" s="160" t="str">
        <f>IF($E18&gt;=1,$M18*H$9*$E18, " ")</f>
        <v xml:space="preserve"> </v>
      </c>
      <c r="I18" s="160" t="str">
        <f>IF($E18&gt;=1,$M18*I$9*$E18, " ")</f>
        <v xml:space="preserve"> </v>
      </c>
      <c r="J18" s="161" t="str">
        <f>IF($E18&gt;=1,$M18*J$9*$E18, " ")</f>
        <v xml:space="preserve"> </v>
      </c>
      <c r="K18" s="146"/>
      <c r="L18" s="175"/>
      <c r="M18" s="90">
        <v>45</v>
      </c>
      <c r="N18" s="91">
        <f>M18*$N$9</f>
        <v>11.25</v>
      </c>
      <c r="O18" s="91">
        <f>M18*$O$9</f>
        <v>22.5</v>
      </c>
      <c r="P18" s="91">
        <f>M18*$P$9</f>
        <v>33.75</v>
      </c>
      <c r="Q18" s="106">
        <f t="shared" si="0"/>
        <v>45</v>
      </c>
      <c r="R18" s="211">
        <f t="shared" ref="R18" si="4">(N18/N19*$G$62)+(O18/O19*$H$62)+(P18/P19*$I$62)+(Q18/Q19*$J$62)</f>
        <v>6.3913073490353405</v>
      </c>
    </row>
    <row r="19" spans="1:18" ht="16.5" thickBot="1">
      <c r="A19" s="244"/>
      <c r="B19" s="222"/>
      <c r="C19" s="222"/>
      <c r="D19" s="224"/>
      <c r="E19" s="217"/>
      <c r="F19" s="159" t="str">
        <f>IF($E18&gt;=1,M19*$E18," ")</f>
        <v xml:space="preserve"> </v>
      </c>
      <c r="G19" s="160" t="str">
        <f>IF($E18&gt;=1,N19*$E18," ")</f>
        <v xml:space="preserve"> </v>
      </c>
      <c r="H19" s="160" t="str">
        <f>IF($E18&gt;=1,O19*$E18," ")</f>
        <v xml:space="preserve"> </v>
      </c>
      <c r="I19" s="160" t="str">
        <f>IF($E18&gt;=1,P19*$E18," ")</f>
        <v xml:space="preserve"> </v>
      </c>
      <c r="J19" s="161" t="str">
        <f>IF($E18&gt;=1,Q19*$E18," ")</f>
        <v xml:space="preserve"> </v>
      </c>
      <c r="K19" s="146"/>
      <c r="L19" s="175"/>
      <c r="M19" s="97">
        <v>13.01</v>
      </c>
      <c r="N19" s="98">
        <v>1.41</v>
      </c>
      <c r="O19" s="99">
        <v>3.1</v>
      </c>
      <c r="P19" s="99">
        <v>6.11</v>
      </c>
      <c r="Q19" s="172">
        <v>13.01</v>
      </c>
      <c r="R19" s="212"/>
    </row>
    <row r="20" spans="1:18" ht="15" customHeight="1">
      <c r="A20" s="244"/>
      <c r="B20" s="232" t="s">
        <v>111</v>
      </c>
      <c r="C20" s="232"/>
      <c r="D20" s="234" t="s">
        <v>58</v>
      </c>
      <c r="E20" s="218"/>
      <c r="F20" s="150" t="str">
        <f>IF($E20&gt;=1,M20*$E20, " ")</f>
        <v xml:space="preserve"> </v>
      </c>
      <c r="G20" s="151" t="str">
        <f>IF($E20&gt;=1,M20*$G$9*$E20, " ")</f>
        <v xml:space="preserve"> </v>
      </c>
      <c r="H20" s="151" t="str">
        <f>IF($E20&gt;=1,$M20*H$9*$E20, " ")</f>
        <v xml:space="preserve"> </v>
      </c>
      <c r="I20" s="151" t="str">
        <f>IF($E20&gt;=1,$M20*I$9*$E20, " ")</f>
        <v xml:space="preserve"> </v>
      </c>
      <c r="J20" s="152" t="str">
        <f>IF($E20&gt;=1,$M20*J$9*$E20, " ")</f>
        <v xml:space="preserve"> </v>
      </c>
      <c r="K20" s="146"/>
      <c r="L20" s="175"/>
      <c r="M20" s="90">
        <v>50</v>
      </c>
      <c r="N20" s="91">
        <f>M20*$N$9</f>
        <v>12.5</v>
      </c>
      <c r="O20" s="91">
        <f>M20*$O$9</f>
        <v>25</v>
      </c>
      <c r="P20" s="91">
        <f>M20*$P$9</f>
        <v>37.5</v>
      </c>
      <c r="Q20" s="106">
        <f t="shared" si="0"/>
        <v>50</v>
      </c>
      <c r="R20" s="211">
        <f t="shared" ref="R20" si="5">(N20/N21*$G$62)+(O20/O21*$H$62)+(P20/P21*$I$62)+(Q20/Q21*$J$62)</f>
        <v>6.3040262008120713</v>
      </c>
    </row>
    <row r="21" spans="1:18" ht="16.5" thickBot="1">
      <c r="A21" s="244"/>
      <c r="B21" s="233"/>
      <c r="C21" s="233"/>
      <c r="D21" s="235"/>
      <c r="E21" s="220"/>
      <c r="F21" s="153" t="str">
        <f>IF($E20&gt;=1,M21*$E20," ")</f>
        <v xml:space="preserve"> </v>
      </c>
      <c r="G21" s="154" t="str">
        <f>IF($E20&gt;=1,N21*$E20," ")</f>
        <v xml:space="preserve"> </v>
      </c>
      <c r="H21" s="154" t="str">
        <f>IF($E20&gt;=1,O21*$E20," ")</f>
        <v xml:space="preserve"> </v>
      </c>
      <c r="I21" s="154" t="str">
        <f>IF($E20&gt;=1,P21*$E20," ")</f>
        <v xml:space="preserve"> </v>
      </c>
      <c r="J21" s="155" t="str">
        <f>IF($E20&gt;=1,Q21*$E20," ")</f>
        <v xml:space="preserve"> </v>
      </c>
      <c r="K21" s="146"/>
      <c r="L21" s="175"/>
      <c r="M21" s="97">
        <v>16.559999999999999</v>
      </c>
      <c r="N21" s="99">
        <v>1.46</v>
      </c>
      <c r="O21" s="99">
        <v>3.46</v>
      </c>
      <c r="P21" s="99">
        <v>7.37</v>
      </c>
      <c r="Q21" s="172">
        <f t="shared" si="0"/>
        <v>16.559999999999999</v>
      </c>
      <c r="R21" s="212"/>
    </row>
    <row r="22" spans="1:18" ht="15" customHeight="1">
      <c r="A22" s="244"/>
      <c r="B22" s="221" t="s">
        <v>93</v>
      </c>
      <c r="C22" s="221" t="s">
        <v>112</v>
      </c>
      <c r="D22" s="223" t="s">
        <v>59</v>
      </c>
      <c r="E22" s="216"/>
      <c r="F22" s="159" t="str">
        <f>IF($E22&gt;=1,M22*$E22, " ")</f>
        <v xml:space="preserve"> </v>
      </c>
      <c r="G22" s="160" t="str">
        <f>IF($E22&gt;=1,M22*$G$9*$E22, " ")</f>
        <v xml:space="preserve"> </v>
      </c>
      <c r="H22" s="160" t="str">
        <f>IF($E22&gt;=1,$M22*H$9*$E22, " ")</f>
        <v xml:space="preserve"> </v>
      </c>
      <c r="I22" s="160" t="str">
        <f>IF($E22&gt;=1,$M22*I$9*$E22, " ")</f>
        <v xml:space="preserve"> </v>
      </c>
      <c r="J22" s="161" t="str">
        <f>IF($E22&gt;=1,$M22*J$9*$E22, " ")</f>
        <v xml:space="preserve"> </v>
      </c>
      <c r="K22" s="146"/>
      <c r="L22" s="175"/>
      <c r="M22" s="90">
        <v>56</v>
      </c>
      <c r="N22" s="174">
        <f>M22*$N$9</f>
        <v>14</v>
      </c>
      <c r="O22" s="174">
        <f>M22*$O$9</f>
        <v>28</v>
      </c>
      <c r="P22" s="174">
        <f>M22*$P$9</f>
        <v>42</v>
      </c>
      <c r="Q22" s="168">
        <f t="shared" ref="Q22:Q57" si="6">M22</f>
        <v>56</v>
      </c>
      <c r="R22" s="211">
        <f t="shared" ref="R22" si="7">(N22/N23*$G$62)+(O22/O23*$H$62)+(P22/P23*$I$62)+(Q22/Q23*$J$62)</f>
        <v>6.1198505667594496</v>
      </c>
    </row>
    <row r="23" spans="1:18" ht="16.5" thickBot="1">
      <c r="A23" s="244"/>
      <c r="B23" s="222"/>
      <c r="C23" s="222"/>
      <c r="D23" s="224"/>
      <c r="E23" s="217"/>
      <c r="F23" s="159" t="str">
        <f>IF($E22&gt;=1,M23*$E22," ")</f>
        <v xml:space="preserve"> </v>
      </c>
      <c r="G23" s="160" t="str">
        <f>IF($E22&gt;=1,N23*$E22," ")</f>
        <v xml:space="preserve"> </v>
      </c>
      <c r="H23" s="160" t="str">
        <f>IF($E22&gt;=1,O23*$E22," ")</f>
        <v xml:space="preserve"> </v>
      </c>
      <c r="I23" s="160" t="str">
        <f>IF($E22&gt;=1,P23*$E22," ")</f>
        <v xml:space="preserve"> </v>
      </c>
      <c r="J23" s="161" t="str">
        <f>IF($E22&gt;=1,Q23*$E22," ")</f>
        <v xml:space="preserve"> </v>
      </c>
      <c r="K23" s="146"/>
      <c r="L23" s="175"/>
      <c r="M23" s="97">
        <v>14.56</v>
      </c>
      <c r="N23" s="112">
        <f>N13+N13</f>
        <v>2.2799999999999998</v>
      </c>
      <c r="O23" s="112">
        <f>O13+O13</f>
        <v>3.94</v>
      </c>
      <c r="P23" s="112">
        <f>P13+P13</f>
        <v>7.18</v>
      </c>
      <c r="Q23" s="167">
        <f t="shared" si="6"/>
        <v>14.56</v>
      </c>
      <c r="R23" s="212"/>
    </row>
    <row r="24" spans="1:18" ht="15" customHeight="1">
      <c r="A24" s="244"/>
      <c r="B24" s="232" t="s">
        <v>94</v>
      </c>
      <c r="C24" s="232" t="s">
        <v>45</v>
      </c>
      <c r="D24" s="234" t="s">
        <v>60</v>
      </c>
      <c r="E24" s="218"/>
      <c r="F24" s="150" t="str">
        <f>IF($E24&gt;=1,M24*$E24, " ")</f>
        <v xml:space="preserve"> </v>
      </c>
      <c r="G24" s="151" t="str">
        <f>IF($E24&gt;=1,M24*$G$9*$E24, " ")</f>
        <v xml:space="preserve"> </v>
      </c>
      <c r="H24" s="151" t="str">
        <f>IF($E24&gt;=1,$M24*H$9*$E24, " ")</f>
        <v xml:space="preserve"> </v>
      </c>
      <c r="I24" s="151" t="str">
        <f>IF($E24&gt;=1,$M24*I$9*$E24, " ")</f>
        <v xml:space="preserve"> </v>
      </c>
      <c r="J24" s="152" t="str">
        <f>IF($E24&gt;=1,$M24*J$9*$E24, " ")</f>
        <v xml:space="preserve"> </v>
      </c>
      <c r="K24" s="146"/>
      <c r="L24" s="175"/>
      <c r="M24" s="90">
        <v>62.4</v>
      </c>
      <c r="N24" s="174">
        <f>M24*$N$9</f>
        <v>15.6</v>
      </c>
      <c r="O24" s="174">
        <f>M24*$O$9</f>
        <v>31.2</v>
      </c>
      <c r="P24" s="174">
        <f>M24*$P$9</f>
        <v>46.8</v>
      </c>
      <c r="Q24" s="168">
        <f t="shared" si="6"/>
        <v>62.4</v>
      </c>
      <c r="R24" s="211">
        <f t="shared" ref="R24" si="8">(N24/N25*$G$62)+(O24/O25*$H$62)+(P24/P25*$I$62)+(Q24/Q25*$J$62)</f>
        <v>6.3145844204706556</v>
      </c>
    </row>
    <row r="25" spans="1:18" ht="16.5" thickBot="1">
      <c r="A25" s="244"/>
      <c r="B25" s="233"/>
      <c r="C25" s="233"/>
      <c r="D25" s="235"/>
      <c r="E25" s="220"/>
      <c r="F25" s="153" t="str">
        <f>IF($E24&gt;=1,M25*$E24," ")</f>
        <v xml:space="preserve"> </v>
      </c>
      <c r="G25" s="154" t="str">
        <f>IF($E24&gt;=1,N25*$E24," ")</f>
        <v xml:space="preserve"> </v>
      </c>
      <c r="H25" s="154" t="str">
        <f>IF($E24&gt;=1,O25*$E24," ")</f>
        <v xml:space="preserve"> </v>
      </c>
      <c r="I25" s="154" t="str">
        <f>IF($E24&gt;=1,P25*$E24," ")</f>
        <v xml:space="preserve"> </v>
      </c>
      <c r="J25" s="155" t="str">
        <f>IF($E24&gt;=1,Q25*$E24," ")</f>
        <v xml:space="preserve"> </v>
      </c>
      <c r="K25" s="146"/>
      <c r="L25" s="175"/>
      <c r="M25" s="97">
        <v>16.16</v>
      </c>
      <c r="N25" s="112">
        <f>N17+N11</f>
        <v>2.2599999999999998</v>
      </c>
      <c r="O25" s="112">
        <f>O17+O11</f>
        <v>4.33</v>
      </c>
      <c r="P25" s="112">
        <f>P17+P11</f>
        <v>7.98</v>
      </c>
      <c r="Q25" s="167">
        <f t="shared" si="6"/>
        <v>16.16</v>
      </c>
      <c r="R25" s="212"/>
    </row>
    <row r="26" spans="1:18" ht="15" customHeight="1">
      <c r="A26" s="244"/>
      <c r="B26" s="221" t="s">
        <v>95</v>
      </c>
      <c r="C26" s="221" t="s">
        <v>171</v>
      </c>
      <c r="D26" s="223" t="s">
        <v>61</v>
      </c>
      <c r="E26" s="216"/>
      <c r="F26" s="159" t="str">
        <f>IF($E26&gt;=1,M26*$E26, " ")</f>
        <v xml:space="preserve"> </v>
      </c>
      <c r="G26" s="160" t="str">
        <f>IF($E26&gt;=1,M26*$G$9*$E26, " ")</f>
        <v xml:space="preserve"> </v>
      </c>
      <c r="H26" s="160" t="str">
        <f>IF($E26&gt;=1,$M26*H$9*$E26, " ")</f>
        <v xml:space="preserve"> </v>
      </c>
      <c r="I26" s="160" t="str">
        <f>IF($E26&gt;=1,$M26*I$9*$E26, " ")</f>
        <v xml:space="preserve"> </v>
      </c>
      <c r="J26" s="161" t="str">
        <f>IF($E26&gt;=1,$M26*J$9*$E26, " ")</f>
        <v xml:space="preserve"> </v>
      </c>
      <c r="K26" s="146"/>
      <c r="L26" s="175"/>
      <c r="M26" s="90">
        <v>68</v>
      </c>
      <c r="N26" s="174">
        <f>M26*$N$9</f>
        <v>17</v>
      </c>
      <c r="O26" s="174">
        <f>M26*$O$9</f>
        <v>34</v>
      </c>
      <c r="P26" s="174">
        <f>M26*$P$9</f>
        <v>51</v>
      </c>
      <c r="Q26" s="168">
        <f t="shared" si="6"/>
        <v>68</v>
      </c>
      <c r="R26" s="211">
        <f t="shared" ref="R26" si="9">(N26/N27*$G$62)+(O26/O27*$H$62)+(P26/P27*$I$62)+(Q26/Q27*$J$62)</f>
        <v>6.2506995969593655</v>
      </c>
    </row>
    <row r="27" spans="1:18" ht="16.5" thickBot="1">
      <c r="A27" s="244"/>
      <c r="B27" s="222"/>
      <c r="C27" s="222"/>
      <c r="D27" s="224"/>
      <c r="E27" s="217"/>
      <c r="F27" s="159" t="str">
        <f>IF($E26&gt;=1,M27*$E26," ")</f>
        <v xml:space="preserve"> </v>
      </c>
      <c r="G27" s="160" t="str">
        <f>IF($E26&gt;=1,N27*$E26," ")</f>
        <v xml:space="preserve"> </v>
      </c>
      <c r="H27" s="160" t="str">
        <f>IF($E26&gt;=1,O27*$E26," ")</f>
        <v xml:space="preserve"> </v>
      </c>
      <c r="I27" s="160" t="str">
        <f>IF($E26&gt;=1,P27*$E26," ")</f>
        <v xml:space="preserve"> </v>
      </c>
      <c r="J27" s="161" t="str">
        <f>IF($E26&gt;=1,Q27*$E26," ")</f>
        <v xml:space="preserve"> </v>
      </c>
      <c r="K27" s="146"/>
      <c r="L27" s="175"/>
      <c r="M27" s="97">
        <v>18.239999999999998</v>
      </c>
      <c r="N27" s="112">
        <f>N17+N13</f>
        <v>2.4500000000000002</v>
      </c>
      <c r="O27" s="112">
        <f>O17+O13</f>
        <v>4.7</v>
      </c>
      <c r="P27" s="112">
        <f>P17+P13</f>
        <v>9.01</v>
      </c>
      <c r="Q27" s="167">
        <f t="shared" si="6"/>
        <v>18.239999999999998</v>
      </c>
      <c r="R27" s="212"/>
    </row>
    <row r="28" spans="1:18" ht="15" customHeight="1">
      <c r="A28" s="244"/>
      <c r="B28" s="232" t="s">
        <v>96</v>
      </c>
      <c r="C28" s="232" t="s">
        <v>113</v>
      </c>
      <c r="D28" s="234" t="s">
        <v>62</v>
      </c>
      <c r="E28" s="218"/>
      <c r="F28" s="150" t="str">
        <f>IF($E28&gt;=1,M28*$E28, " ")</f>
        <v xml:space="preserve"> </v>
      </c>
      <c r="G28" s="151" t="str">
        <f>IF($E28&gt;=1,M28*$G$9*$E28, " ")</f>
        <v xml:space="preserve"> </v>
      </c>
      <c r="H28" s="151" t="str">
        <f>IF($E28&gt;=1,$M28*H$9*$E28, " ")</f>
        <v xml:space="preserve"> </v>
      </c>
      <c r="I28" s="151" t="str">
        <f>IF($E28&gt;=1,$M28*I$9*$E28, " ")</f>
        <v xml:space="preserve"> </v>
      </c>
      <c r="J28" s="152" t="str">
        <f>IF($E28&gt;=1,$M28*J$9*$E28, " ")</f>
        <v xml:space="preserve"> </v>
      </c>
      <c r="K28" s="146"/>
      <c r="L28" s="175"/>
      <c r="M28" s="90">
        <v>73</v>
      </c>
      <c r="N28" s="174">
        <f>M28*$N$9</f>
        <v>18.25</v>
      </c>
      <c r="O28" s="174">
        <f>M28*$O$9</f>
        <v>36.5</v>
      </c>
      <c r="P28" s="174">
        <f>M28*$P$9</f>
        <v>54.75</v>
      </c>
      <c r="Q28" s="168">
        <f t="shared" si="6"/>
        <v>73</v>
      </c>
      <c r="R28" s="211">
        <f t="shared" ref="R28" si="10">(N28/N29*$G$62)+(O28/O29*$H$62)+(P28/P29*$I$62)+(Q28/Q29*$J$62)</f>
        <v>6.2610138656486134</v>
      </c>
    </row>
    <row r="29" spans="1:18" ht="16.5" thickBot="1">
      <c r="A29" s="244"/>
      <c r="B29" s="233"/>
      <c r="C29" s="233"/>
      <c r="D29" s="235"/>
      <c r="E29" s="220"/>
      <c r="F29" s="153" t="str">
        <f>IF($E28&gt;=1,M29*$E28," ")</f>
        <v xml:space="preserve"> </v>
      </c>
      <c r="G29" s="154" t="str">
        <f>IF($E28&gt;=1,N29*$E28," ")</f>
        <v xml:space="preserve"> </v>
      </c>
      <c r="H29" s="154" t="str">
        <f>IF($E28&gt;=1,O29*$E28," ")</f>
        <v xml:space="preserve"> </v>
      </c>
      <c r="I29" s="154" t="str">
        <f>IF($E28&gt;=1,P29*$E28," ")</f>
        <v xml:space="preserve"> </v>
      </c>
      <c r="J29" s="155" t="str">
        <f>IF($E28&gt;=1,Q29*$E28," ")</f>
        <v xml:space="preserve"> </v>
      </c>
      <c r="K29" s="146"/>
      <c r="L29" s="175"/>
      <c r="M29" s="97">
        <v>20.29</v>
      </c>
      <c r="N29" s="112">
        <f>N19+N13</f>
        <v>2.5499999999999998</v>
      </c>
      <c r="O29" s="112">
        <f>O19+O13</f>
        <v>5.07</v>
      </c>
      <c r="P29" s="112">
        <f>P19+P13</f>
        <v>9.6999999999999993</v>
      </c>
      <c r="Q29" s="167">
        <f t="shared" si="6"/>
        <v>20.29</v>
      </c>
      <c r="R29" s="212"/>
    </row>
    <row r="30" spans="1:18" ht="15" customHeight="1">
      <c r="A30" s="244"/>
      <c r="B30" s="221" t="s">
        <v>29</v>
      </c>
      <c r="C30" s="221" t="s">
        <v>114</v>
      </c>
      <c r="D30" s="223" t="s">
        <v>63</v>
      </c>
      <c r="E30" s="216"/>
      <c r="F30" s="159" t="str">
        <f>IF($E30&gt;=1,M30*$E30, " ")</f>
        <v xml:space="preserve"> </v>
      </c>
      <c r="G30" s="160" t="str">
        <f>IF($E30&gt;=1,M30*$G$9*$E30, " ")</f>
        <v xml:space="preserve"> </v>
      </c>
      <c r="H30" s="160" t="str">
        <f>IF($E30&gt;=1,$M30*H$9*$E30, " ")</f>
        <v xml:space="preserve"> </v>
      </c>
      <c r="I30" s="160" t="str">
        <f>IF($E30&gt;=1,$M30*I$9*$E30, " ")</f>
        <v xml:space="preserve"> </v>
      </c>
      <c r="J30" s="161" t="str">
        <f>IF($E30&gt;=1,$M30*J$9*$E30, " ")</f>
        <v xml:space="preserve"> </v>
      </c>
      <c r="K30" s="146"/>
      <c r="L30" s="175"/>
      <c r="M30" s="90">
        <v>78</v>
      </c>
      <c r="N30" s="174">
        <f>M30*$N$9</f>
        <v>19.5</v>
      </c>
      <c r="O30" s="174">
        <f>M30*$O$9</f>
        <v>39</v>
      </c>
      <c r="P30" s="174">
        <f>M30*$P$9</f>
        <v>58.5</v>
      </c>
      <c r="Q30" s="168">
        <f t="shared" si="6"/>
        <v>78</v>
      </c>
      <c r="R30" s="211">
        <f t="shared" ref="R30" si="11">(N30/N31*$G$62)+(O30/O31*$H$62)+(P30/P31*$I$62)+(Q30/Q31*$J$62)</f>
        <v>6.1862820058607433</v>
      </c>
    </row>
    <row r="31" spans="1:18" ht="16.5" thickBot="1">
      <c r="A31" s="244"/>
      <c r="B31" s="222"/>
      <c r="C31" s="222"/>
      <c r="D31" s="224"/>
      <c r="E31" s="217"/>
      <c r="F31" s="159" t="str">
        <f>IF($E30&gt;=1,M31*$E30," ")</f>
        <v xml:space="preserve"> </v>
      </c>
      <c r="G31" s="160" t="str">
        <f>IF($E30&gt;=1,N31*$E30," ")</f>
        <v xml:space="preserve"> </v>
      </c>
      <c r="H31" s="160" t="str">
        <f>IF($E30&gt;=1,O31*$E30," ")</f>
        <v xml:space="preserve"> </v>
      </c>
      <c r="I31" s="160" t="str">
        <f>IF($E30&gt;=1,P31*$E30," ")</f>
        <v xml:space="preserve"> </v>
      </c>
      <c r="J31" s="161" t="str">
        <f>IF($E30&gt;=1,Q31*$E30," ")</f>
        <v xml:space="preserve"> </v>
      </c>
      <c r="K31" s="146"/>
      <c r="L31" s="175"/>
      <c r="M31" s="97">
        <v>23.84</v>
      </c>
      <c r="N31" s="112">
        <f>N21+N13</f>
        <v>2.5999999999999996</v>
      </c>
      <c r="O31" s="112">
        <f>O21+O13</f>
        <v>5.43</v>
      </c>
      <c r="P31" s="112">
        <f>P21+P13</f>
        <v>10.96</v>
      </c>
      <c r="Q31" s="167">
        <f t="shared" si="6"/>
        <v>23.84</v>
      </c>
      <c r="R31" s="212"/>
    </row>
    <row r="32" spans="1:18" ht="15" customHeight="1">
      <c r="A32" s="244"/>
      <c r="B32" s="232" t="s">
        <v>97</v>
      </c>
      <c r="C32" s="232" t="s">
        <v>34</v>
      </c>
      <c r="D32" s="234" t="s">
        <v>64</v>
      </c>
      <c r="E32" s="218"/>
      <c r="F32" s="150" t="str">
        <f>IF($E32&gt;=1,M32*$E32, " ")</f>
        <v xml:space="preserve"> </v>
      </c>
      <c r="G32" s="151" t="str">
        <f>IF($E32&gt;=1,M32*$G$9*$E32, " ")</f>
        <v xml:space="preserve"> </v>
      </c>
      <c r="H32" s="151" t="str">
        <f>IF($E32&gt;=1,$M32*H$9*$E32, " ")</f>
        <v xml:space="preserve"> </v>
      </c>
      <c r="I32" s="151" t="str">
        <f>IF($E32&gt;=1,$M32*I$9*$E32, " ")</f>
        <v xml:space="preserve"> </v>
      </c>
      <c r="J32" s="152" t="str">
        <f>IF($E32&gt;=1,$M32*J$9*$E32, " ")</f>
        <v xml:space="preserve"> </v>
      </c>
      <c r="K32" s="146"/>
      <c r="L32" s="175"/>
      <c r="M32" s="90">
        <v>85</v>
      </c>
      <c r="N32" s="174">
        <f>M32*$N$9</f>
        <v>21.25</v>
      </c>
      <c r="O32" s="174">
        <f>M32*$O$9</f>
        <v>42.5</v>
      </c>
      <c r="P32" s="174">
        <f>M32*$P$9</f>
        <v>63.75</v>
      </c>
      <c r="Q32" s="168">
        <f t="shared" si="6"/>
        <v>85</v>
      </c>
      <c r="R32" s="211">
        <f t="shared" ref="R32" si="12">(N32/N33*$G$62)+(O32/O33*$H$62)+(P32/P33*$I$62)+(Q32/Q33*$J$62)</f>
        <v>6.3816861750159921</v>
      </c>
    </row>
    <row r="33" spans="1:18" ht="16.5" thickBot="1">
      <c r="A33" s="244"/>
      <c r="B33" s="233"/>
      <c r="C33" s="233"/>
      <c r="D33" s="235"/>
      <c r="E33" s="220"/>
      <c r="F33" s="153" t="str">
        <f>IF($E32&gt;=1,M33*$E32," ")</f>
        <v xml:space="preserve"> </v>
      </c>
      <c r="G33" s="154" t="str">
        <f>IF($E32&gt;=1,N33*$E32," ")</f>
        <v xml:space="preserve"> </v>
      </c>
      <c r="H33" s="154" t="str">
        <f>IF($E32&gt;=1,O33*$E32," ")</f>
        <v xml:space="preserve"> </v>
      </c>
      <c r="I33" s="154" t="str">
        <f>IF($E32&gt;=1,P33*$E32," ")</f>
        <v xml:space="preserve"> </v>
      </c>
      <c r="J33" s="155" t="str">
        <f>IF($E32&gt;=1,Q33*$E32," ")</f>
        <v xml:space="preserve"> </v>
      </c>
      <c r="K33" s="146"/>
      <c r="L33" s="175"/>
      <c r="M33" s="97">
        <v>23.97</v>
      </c>
      <c r="N33" s="112">
        <f>N19+N17</f>
        <v>2.7199999999999998</v>
      </c>
      <c r="O33" s="112">
        <f>O19+O17</f>
        <v>5.83</v>
      </c>
      <c r="P33" s="112">
        <f>P19+P17</f>
        <v>11.530000000000001</v>
      </c>
      <c r="Q33" s="167">
        <f t="shared" si="6"/>
        <v>23.97</v>
      </c>
      <c r="R33" s="212"/>
    </row>
    <row r="34" spans="1:18" ht="15" customHeight="1">
      <c r="A34" s="244"/>
      <c r="B34" s="221" t="s">
        <v>98</v>
      </c>
      <c r="C34" s="221" t="s">
        <v>35</v>
      </c>
      <c r="D34" s="223" t="s">
        <v>65</v>
      </c>
      <c r="E34" s="216"/>
      <c r="F34" s="159" t="str">
        <f>IF($E34&gt;=1,M34*$E34, " ")</f>
        <v xml:space="preserve"> </v>
      </c>
      <c r="G34" s="160" t="str">
        <f>IF($E34&gt;=1,M34*$G$9*$E34, " ")</f>
        <v xml:space="preserve"> </v>
      </c>
      <c r="H34" s="160" t="str">
        <f>IF($E34&gt;=1,$M34*H$9*$E34, " ")</f>
        <v xml:space="preserve"> </v>
      </c>
      <c r="I34" s="160" t="str">
        <f>IF($E34&gt;=1,$M34*I$9*$E34, " ")</f>
        <v xml:space="preserve"> </v>
      </c>
      <c r="J34" s="161" t="str">
        <f>IF($E34&gt;=1,$M34*J$9*$E34, " ")</f>
        <v xml:space="preserve"> </v>
      </c>
      <c r="K34" s="146"/>
      <c r="L34" s="175"/>
      <c r="M34" s="90">
        <v>90</v>
      </c>
      <c r="N34" s="174">
        <f>M34*$N$9</f>
        <v>22.5</v>
      </c>
      <c r="O34" s="174">
        <f>M34*$O$9</f>
        <v>45</v>
      </c>
      <c r="P34" s="174">
        <f>M34*$P$9</f>
        <v>67.5</v>
      </c>
      <c r="Q34" s="168">
        <f t="shared" si="6"/>
        <v>90</v>
      </c>
      <c r="R34" s="211">
        <f t="shared" ref="R34" si="13">(N34/N35*$G$62)+(O34/O35*$H$62)+(P34/P35*$I$62)+(Q34/Q35*$J$62)</f>
        <v>6.3913073490353405</v>
      </c>
    </row>
    <row r="35" spans="1:18" ht="16.5" thickBot="1">
      <c r="A35" s="244"/>
      <c r="B35" s="222"/>
      <c r="C35" s="222"/>
      <c r="D35" s="224"/>
      <c r="E35" s="217"/>
      <c r="F35" s="159" t="str">
        <f>IF($E34&gt;=1,M35*$E34," ")</f>
        <v xml:space="preserve"> </v>
      </c>
      <c r="G35" s="160" t="str">
        <f>IF($E34&gt;=1,N35*$E34," ")</f>
        <v xml:space="preserve"> </v>
      </c>
      <c r="H35" s="160" t="str">
        <f>IF($E34&gt;=1,O35*$E34," ")</f>
        <v xml:space="preserve"> </v>
      </c>
      <c r="I35" s="160" t="str">
        <f>IF($E34&gt;=1,P35*$E34," ")</f>
        <v xml:space="preserve"> </v>
      </c>
      <c r="J35" s="161" t="str">
        <f>IF($E34&gt;=1,Q35*$E34," ")</f>
        <v xml:space="preserve"> </v>
      </c>
      <c r="K35" s="146"/>
      <c r="L35" s="175"/>
      <c r="M35" s="97">
        <v>26.02</v>
      </c>
      <c r="N35" s="112">
        <f>N19+N19</f>
        <v>2.82</v>
      </c>
      <c r="O35" s="112">
        <f>O19+O19</f>
        <v>6.2</v>
      </c>
      <c r="P35" s="112">
        <f>P19+P19</f>
        <v>12.22</v>
      </c>
      <c r="Q35" s="167">
        <f t="shared" si="6"/>
        <v>26.02</v>
      </c>
      <c r="R35" s="212"/>
    </row>
    <row r="36" spans="1:18" ht="15" customHeight="1">
      <c r="A36" s="244"/>
      <c r="B36" s="232" t="s">
        <v>117</v>
      </c>
      <c r="C36" s="232" t="s">
        <v>115</v>
      </c>
      <c r="D36" s="234" t="s">
        <v>66</v>
      </c>
      <c r="E36" s="218"/>
      <c r="F36" s="150" t="str">
        <f>IF($E36&gt;=1,M36*$E36, " ")</f>
        <v xml:space="preserve"> </v>
      </c>
      <c r="G36" s="151" t="str">
        <f>IF($E36&gt;=1,M36*$G$9*$E36, " ")</f>
        <v xml:space="preserve"> </v>
      </c>
      <c r="H36" s="151" t="str">
        <f>IF($E36&gt;=1,$M36*H$9*$E36, " ")</f>
        <v xml:space="preserve"> </v>
      </c>
      <c r="I36" s="151" t="str">
        <f>IF($E36&gt;=1,$M36*I$9*$E36, " ")</f>
        <v xml:space="preserve"> </v>
      </c>
      <c r="J36" s="152" t="str">
        <f>IF($E36&gt;=1,$M36*J$9*$E36, " ")</f>
        <v xml:space="preserve"> </v>
      </c>
      <c r="K36" s="146"/>
      <c r="L36" s="175"/>
      <c r="M36" s="90">
        <v>95</v>
      </c>
      <c r="N36" s="174">
        <f>M36*$N$9</f>
        <v>23.75</v>
      </c>
      <c r="O36" s="174">
        <f>M36*$O$9</f>
        <v>47.5</v>
      </c>
      <c r="P36" s="174">
        <f>M36*$P$9</f>
        <v>71.25</v>
      </c>
      <c r="Q36" s="168">
        <f t="shared" si="6"/>
        <v>95</v>
      </c>
      <c r="R36" s="211">
        <f t="shared" ref="R36" si="14">(N36/N37*$G$62)+(O36/O37*$H$62)+(P36/P37*$I$62)+(Q36/Q37*$J$62)</f>
        <v>6.3386801114502571</v>
      </c>
    </row>
    <row r="37" spans="1:18" ht="16.5" thickBot="1">
      <c r="A37" s="244"/>
      <c r="B37" s="233"/>
      <c r="C37" s="233"/>
      <c r="D37" s="235"/>
      <c r="E37" s="220"/>
      <c r="F37" s="153" t="str">
        <f>IF($E36&gt;=1,M37*$E36," ")</f>
        <v xml:space="preserve"> </v>
      </c>
      <c r="G37" s="154" t="str">
        <f>IF($E36&gt;=1,N37*$E36," ")</f>
        <v xml:space="preserve"> </v>
      </c>
      <c r="H37" s="154" t="str">
        <f>IF($E36&gt;=1,O37*$E36," ")</f>
        <v xml:space="preserve"> </v>
      </c>
      <c r="I37" s="154" t="str">
        <f>IF($E36&gt;=1,P37*$E36," ")</f>
        <v xml:space="preserve"> </v>
      </c>
      <c r="J37" s="155" t="str">
        <f>IF($E36&gt;=1,Q37*$E36," ")</f>
        <v xml:space="preserve"> </v>
      </c>
      <c r="K37" s="146"/>
      <c r="L37" s="175"/>
      <c r="M37" s="97">
        <v>29.57</v>
      </c>
      <c r="N37" s="112">
        <f>N21+N19</f>
        <v>2.87</v>
      </c>
      <c r="O37" s="112">
        <f>O21+O19</f>
        <v>6.5600000000000005</v>
      </c>
      <c r="P37" s="112">
        <f>P21+P19</f>
        <v>13.48</v>
      </c>
      <c r="Q37" s="167">
        <f t="shared" si="6"/>
        <v>29.57</v>
      </c>
      <c r="R37" s="212"/>
    </row>
    <row r="38" spans="1:18" ht="15" customHeight="1">
      <c r="A38" s="244"/>
      <c r="B38" s="221" t="s">
        <v>118</v>
      </c>
      <c r="C38" s="221" t="s">
        <v>116</v>
      </c>
      <c r="D38" s="223" t="s">
        <v>67</v>
      </c>
      <c r="E38" s="216"/>
      <c r="F38" s="159" t="str">
        <f>IF($E38&gt;=1,M38*$E38, " ")</f>
        <v xml:space="preserve"> </v>
      </c>
      <c r="G38" s="160" t="str">
        <f>IF($E38&gt;=1,M38*$G$9*$E38, " ")</f>
        <v xml:space="preserve"> </v>
      </c>
      <c r="H38" s="160" t="str">
        <f>IF($E38&gt;=1,$M38*H$9*$E38, " ")</f>
        <v xml:space="preserve"> </v>
      </c>
      <c r="I38" s="160" t="str">
        <f>IF($E38&gt;=1,$M38*I$9*$E38, " ")</f>
        <v xml:space="preserve"> </v>
      </c>
      <c r="J38" s="161" t="str">
        <f>IF($E38&gt;=1,$M38*J$9*$E38, " ")</f>
        <v xml:space="preserve"> </v>
      </c>
      <c r="K38" s="146"/>
      <c r="L38" s="71"/>
      <c r="M38" s="90">
        <v>100</v>
      </c>
      <c r="N38" s="174">
        <f>M38*$N$9</f>
        <v>25</v>
      </c>
      <c r="O38" s="174">
        <f>M38*$O$9</f>
        <v>50</v>
      </c>
      <c r="P38" s="174">
        <f>M38*$P$9</f>
        <v>75</v>
      </c>
      <c r="Q38" s="168">
        <f t="shared" si="6"/>
        <v>100</v>
      </c>
      <c r="R38" s="211">
        <f t="shared" ref="R38" si="15">(N38/N39*$G$62)+(O38/O39*$H$62)+(P38/P39*$I$62)+(Q38/Q39*$J$62)</f>
        <v>6.3040262008120713</v>
      </c>
    </row>
    <row r="39" spans="1:18" ht="16.5" thickBot="1">
      <c r="A39" s="244"/>
      <c r="B39" s="222"/>
      <c r="C39" s="222"/>
      <c r="D39" s="224"/>
      <c r="E39" s="217"/>
      <c r="F39" s="159" t="str">
        <f>IF($E38&gt;=1,M39*$E38," ")</f>
        <v xml:space="preserve"> </v>
      </c>
      <c r="G39" s="160" t="str">
        <f>IF($E38&gt;=1,N39*$E38," ")</f>
        <v xml:space="preserve"> </v>
      </c>
      <c r="H39" s="160" t="str">
        <f>IF($E38&gt;=1,O39*$E38," ")</f>
        <v xml:space="preserve"> </v>
      </c>
      <c r="I39" s="160" t="str">
        <f>IF($E38&gt;=1,P39*$E38," ")</f>
        <v xml:space="preserve"> </v>
      </c>
      <c r="J39" s="161" t="str">
        <f>IF($E38&gt;=1,Q39*$E38," ")</f>
        <v xml:space="preserve"> </v>
      </c>
      <c r="K39" s="146"/>
      <c r="L39" s="175"/>
      <c r="M39" s="97">
        <v>33.119999999999997</v>
      </c>
      <c r="N39" s="112">
        <f>N21+N21</f>
        <v>2.92</v>
      </c>
      <c r="O39" s="112">
        <f>O21+O21</f>
        <v>6.92</v>
      </c>
      <c r="P39" s="112">
        <f>P21+P21</f>
        <v>14.74</v>
      </c>
      <c r="Q39" s="167">
        <f t="shared" si="6"/>
        <v>33.119999999999997</v>
      </c>
      <c r="R39" s="212"/>
    </row>
    <row r="40" spans="1:18" ht="15" customHeight="1">
      <c r="A40" s="244"/>
      <c r="B40" s="232" t="s">
        <v>99</v>
      </c>
      <c r="C40" s="232" t="s">
        <v>119</v>
      </c>
      <c r="D40" s="234" t="s">
        <v>68</v>
      </c>
      <c r="E40" s="218"/>
      <c r="F40" s="150" t="str">
        <f>IF($E40&gt;=1,M40*$E40, " ")</f>
        <v xml:space="preserve"> </v>
      </c>
      <c r="G40" s="151" t="str">
        <f>IF($E40&gt;=1,M40*$G$9*$E40, " ")</f>
        <v xml:space="preserve"> </v>
      </c>
      <c r="H40" s="151" t="str">
        <f>IF($E40&gt;=1,$M40*H$9*$E40, " ")</f>
        <v xml:space="preserve"> </v>
      </c>
      <c r="I40" s="151" t="str">
        <f>IF($E40&gt;=1,$M40*I$9*$E40, " ")</f>
        <v xml:space="preserve"> </v>
      </c>
      <c r="J40" s="152" t="str">
        <f>IF($E40&gt;=1,$M40*J$9*$E40, " ")</f>
        <v xml:space="preserve"> </v>
      </c>
      <c r="K40" s="146"/>
      <c r="L40" s="71"/>
      <c r="M40" s="90">
        <v>106</v>
      </c>
      <c r="N40" s="174">
        <f>M40*$N$9</f>
        <v>26.5</v>
      </c>
      <c r="O40" s="174">
        <f>M40*$O$9</f>
        <v>53</v>
      </c>
      <c r="P40" s="174">
        <f>M40*$P$9</f>
        <v>79.5</v>
      </c>
      <c r="Q40" s="168">
        <f t="shared" si="6"/>
        <v>106</v>
      </c>
      <c r="R40" s="211">
        <f t="shared" ref="R40" si="16">(N40/N41*$G$62)+(O40/O41*$H$62)+(P40/P41*$I$62)+(Q40/Q41*$J$62)</f>
        <v>6.1526846459882139</v>
      </c>
    </row>
    <row r="41" spans="1:18" ht="16.5" thickBot="1">
      <c r="A41" s="244"/>
      <c r="B41" s="233"/>
      <c r="C41" s="233"/>
      <c r="D41" s="235"/>
      <c r="E41" s="220"/>
      <c r="F41" s="153" t="str">
        <f>IF($E40&gt;=1,M41*$E40," ")</f>
        <v xml:space="preserve"> </v>
      </c>
      <c r="G41" s="154" t="str">
        <f>IF($E40&gt;=1,N41*$E40," ")</f>
        <v xml:space="preserve"> </v>
      </c>
      <c r="H41" s="154" t="str">
        <f>IF($E40&gt;=1,O41*$E40," ")</f>
        <v xml:space="preserve"> </v>
      </c>
      <c r="I41" s="154" t="str">
        <f>IF($E40&gt;=1,P41*$E40," ")</f>
        <v xml:space="preserve"> </v>
      </c>
      <c r="J41" s="155" t="str">
        <f>IF($E40&gt;=1,Q41*$E40," ")</f>
        <v xml:space="preserve"> </v>
      </c>
      <c r="K41" s="146"/>
      <c r="L41" s="175"/>
      <c r="M41" s="97">
        <v>31.12</v>
      </c>
      <c r="N41" s="112">
        <f>N21+N13+N13</f>
        <v>3.7399999999999993</v>
      </c>
      <c r="O41" s="112">
        <f>O21+O13+O13</f>
        <v>7.3999999999999995</v>
      </c>
      <c r="P41" s="112">
        <f>P21+P13+P13</f>
        <v>14.55</v>
      </c>
      <c r="Q41" s="167">
        <f t="shared" si="6"/>
        <v>31.12</v>
      </c>
      <c r="R41" s="212"/>
    </row>
    <row r="42" spans="1:18" ht="15" customHeight="1">
      <c r="A42" s="244"/>
      <c r="B42" s="221" t="s">
        <v>100</v>
      </c>
      <c r="C42" s="221" t="s">
        <v>50</v>
      </c>
      <c r="D42" s="223" t="s">
        <v>69</v>
      </c>
      <c r="E42" s="216"/>
      <c r="F42" s="159" t="str">
        <f>IF($E42&gt;=1,M42*$E42, " ")</f>
        <v xml:space="preserve"> </v>
      </c>
      <c r="G42" s="160" t="str">
        <f>IF($E42&gt;=1,M42*$G$9*$E42, " ")</f>
        <v xml:space="preserve"> </v>
      </c>
      <c r="H42" s="160" t="str">
        <f>IF($E42&gt;=1,$M42*H$9*$E42, " ")</f>
        <v xml:space="preserve"> </v>
      </c>
      <c r="I42" s="160" t="str">
        <f>IF($E42&gt;=1,$M42*I$9*$E42, " ")</f>
        <v xml:space="preserve"> </v>
      </c>
      <c r="J42" s="161" t="str">
        <f>IF($E42&gt;=1,$M42*J$9*$E42, " ")</f>
        <v xml:space="preserve"> </v>
      </c>
      <c r="K42" s="146"/>
      <c r="L42" s="71"/>
      <c r="M42" s="90">
        <v>113</v>
      </c>
      <c r="N42" s="174">
        <f>M42*$N$9</f>
        <v>28.25</v>
      </c>
      <c r="O42" s="174">
        <f>M42*$O$9</f>
        <v>56.5</v>
      </c>
      <c r="P42" s="174">
        <f>M42*$P$9</f>
        <v>84.75</v>
      </c>
      <c r="Q42" s="168">
        <f t="shared" si="6"/>
        <v>113</v>
      </c>
      <c r="R42" s="211">
        <f t="shared" ref="R42" si="17">(N42/N43*$G$62)+(O42/O43*$H$62)+(P42/P43*$I$62)+(Q42/Q43*$J$62)</f>
        <v>6.2989936712912877</v>
      </c>
    </row>
    <row r="43" spans="1:18" ht="16.5" thickBot="1">
      <c r="A43" s="244"/>
      <c r="B43" s="222"/>
      <c r="C43" s="222"/>
      <c r="D43" s="224"/>
      <c r="E43" s="217"/>
      <c r="F43" s="159" t="str">
        <f>IF($E42&gt;=1,M43*$E42," ")</f>
        <v xml:space="preserve"> </v>
      </c>
      <c r="G43" s="160" t="str">
        <f>IF($E42&gt;=1,N43*$E42," ")</f>
        <v xml:space="preserve"> </v>
      </c>
      <c r="H43" s="160" t="str">
        <f>IF($E42&gt;=1,O43*$E42," ")</f>
        <v xml:space="preserve"> </v>
      </c>
      <c r="I43" s="160" t="str">
        <f>IF($E42&gt;=1,P43*$E42," ")</f>
        <v xml:space="preserve"> </v>
      </c>
      <c r="J43" s="161" t="str">
        <f>IF($E42&gt;=1,Q43*$E42," ")</f>
        <v xml:space="preserve"> </v>
      </c>
      <c r="K43" s="146"/>
      <c r="L43" s="175"/>
      <c r="M43" s="97">
        <v>31.25</v>
      </c>
      <c r="N43" s="112">
        <f>N19+N17+N13</f>
        <v>3.8599999999999994</v>
      </c>
      <c r="O43" s="112">
        <f>O19+O17+O13</f>
        <v>7.8</v>
      </c>
      <c r="P43" s="112">
        <f>P19+P17+P13</f>
        <v>15.120000000000001</v>
      </c>
      <c r="Q43" s="167">
        <f t="shared" si="6"/>
        <v>31.25</v>
      </c>
      <c r="R43" s="212"/>
    </row>
    <row r="44" spans="1:18" ht="15" customHeight="1">
      <c r="A44" s="244"/>
      <c r="B44" s="232" t="s">
        <v>101</v>
      </c>
      <c r="C44" s="232" t="s">
        <v>120</v>
      </c>
      <c r="D44" s="234" t="s">
        <v>70</v>
      </c>
      <c r="E44" s="218"/>
      <c r="F44" s="150" t="str">
        <f>IF($E44&gt;=1,M44*$E44, " ")</f>
        <v xml:space="preserve"> </v>
      </c>
      <c r="G44" s="151" t="str">
        <f>IF($E44&gt;=1,M44*$G$9*$E44, " ")</f>
        <v xml:space="preserve"> </v>
      </c>
      <c r="H44" s="151" t="str">
        <f>IF($E44&gt;=1,$M44*H$9*$E44, " ")</f>
        <v xml:space="preserve"> </v>
      </c>
      <c r="I44" s="151" t="str">
        <f>IF($E44&gt;=1,$M44*I$9*$E44, " ")</f>
        <v xml:space="preserve"> </v>
      </c>
      <c r="J44" s="152" t="str">
        <f>IF($E44&gt;=1,$M44*J$9*$E44, " ")</f>
        <v xml:space="preserve"> </v>
      </c>
      <c r="K44" s="146"/>
      <c r="L44" s="175"/>
      <c r="M44" s="90">
        <v>118</v>
      </c>
      <c r="N44" s="174">
        <f>M44*$N$9</f>
        <v>29.5</v>
      </c>
      <c r="O44" s="174">
        <f>M44*$O$9</f>
        <v>59</v>
      </c>
      <c r="P44" s="174">
        <f>M44*$P$9</f>
        <v>88.5</v>
      </c>
      <c r="Q44" s="168">
        <f t="shared" si="6"/>
        <v>118</v>
      </c>
      <c r="R44" s="211">
        <f t="shared" ref="R44" si="18">(N44/N45*$G$62)+(O44/O45*$H$62)+(P44/P45*$I$62)+(Q44/Q45*$J$62)</f>
        <v>6.3061507643311758</v>
      </c>
    </row>
    <row r="45" spans="1:18" ht="16.5" thickBot="1">
      <c r="A45" s="244"/>
      <c r="B45" s="233"/>
      <c r="C45" s="233"/>
      <c r="D45" s="235"/>
      <c r="E45" s="220"/>
      <c r="F45" s="153" t="str">
        <f>IF($E44&gt;=1,M45*$E44," ")</f>
        <v xml:space="preserve"> </v>
      </c>
      <c r="G45" s="154" t="str">
        <f>IF($E44&gt;=1,N45*$E44," ")</f>
        <v xml:space="preserve"> </v>
      </c>
      <c r="H45" s="154" t="str">
        <f>IF($E44&gt;=1,O45*$E44," ")</f>
        <v xml:space="preserve"> </v>
      </c>
      <c r="I45" s="154" t="str">
        <f>IF($E44&gt;=1,P45*$E44," ")</f>
        <v xml:space="preserve"> </v>
      </c>
      <c r="J45" s="155" t="str">
        <f>IF($E44&gt;=1,Q45*$E44," ")</f>
        <v xml:space="preserve"> </v>
      </c>
      <c r="K45" s="146"/>
      <c r="L45" s="175"/>
      <c r="M45" s="97">
        <v>33.299999999999997</v>
      </c>
      <c r="N45" s="112">
        <f>N19+N19+N13</f>
        <v>3.96</v>
      </c>
      <c r="O45" s="112">
        <f>O19+O19+O13</f>
        <v>8.17</v>
      </c>
      <c r="P45" s="112">
        <f>P19+P19+P13</f>
        <v>15.81</v>
      </c>
      <c r="Q45" s="167">
        <f t="shared" si="6"/>
        <v>33.299999999999997</v>
      </c>
      <c r="R45" s="212"/>
    </row>
    <row r="46" spans="1:18" ht="15" customHeight="1">
      <c r="A46" s="244"/>
      <c r="B46" s="221" t="s">
        <v>102</v>
      </c>
      <c r="C46" s="221" t="s">
        <v>121</v>
      </c>
      <c r="D46" s="223" t="s">
        <v>71</v>
      </c>
      <c r="E46" s="216"/>
      <c r="F46" s="159" t="str">
        <f>IF($E46&gt;=1,M46*$E46, " ")</f>
        <v xml:space="preserve"> </v>
      </c>
      <c r="G46" s="160" t="str">
        <f>IF($E46&gt;=1,M46*$G$9*$E46, " ")</f>
        <v xml:space="preserve"> </v>
      </c>
      <c r="H46" s="160" t="str">
        <f>IF($E46&gt;=1,$M46*H$9*$E46, " ")</f>
        <v xml:space="preserve"> </v>
      </c>
      <c r="I46" s="160" t="str">
        <f>IF($E46&gt;=1,$M46*I$9*$E46, " ")</f>
        <v xml:space="preserve"> </v>
      </c>
      <c r="J46" s="161" t="str">
        <f>IF($E46&gt;=1,$M46*J$9*$E46, " ")</f>
        <v xml:space="preserve"> </v>
      </c>
      <c r="K46" s="146"/>
      <c r="L46" s="175"/>
      <c r="M46" s="90">
        <v>123</v>
      </c>
      <c r="N46" s="174">
        <f>M46*$N$9</f>
        <v>30.75</v>
      </c>
      <c r="O46" s="174">
        <f>M46*$O$9</f>
        <v>61.5</v>
      </c>
      <c r="P46" s="174">
        <f>M46*$P$9</f>
        <v>92.25</v>
      </c>
      <c r="Q46" s="168">
        <f t="shared" si="6"/>
        <v>123</v>
      </c>
      <c r="R46" s="211">
        <f t="shared" ref="R46" si="19">(N46/N47*$G$62)+(O46/O47*$H$62)+(P46/P47*$I$62)+(Q46/Q47*$J$62)</f>
        <v>6.2591034474506211</v>
      </c>
    </row>
    <row r="47" spans="1:18" ht="15" customHeight="1" thickBot="1">
      <c r="A47" s="244"/>
      <c r="B47" s="222"/>
      <c r="C47" s="222"/>
      <c r="D47" s="224"/>
      <c r="E47" s="217"/>
      <c r="F47" s="159" t="str">
        <f>IF($E46&gt;=1,M47*$E46," ")</f>
        <v xml:space="preserve"> </v>
      </c>
      <c r="G47" s="160" t="str">
        <f>IF($E46&gt;=1,N47*$E46," ")</f>
        <v xml:space="preserve"> </v>
      </c>
      <c r="H47" s="160" t="str">
        <f>IF($E46&gt;=1,O47*$E46," ")</f>
        <v xml:space="preserve"> </v>
      </c>
      <c r="I47" s="160" t="str">
        <f>IF($E46&gt;=1,P47*$E46," ")</f>
        <v xml:space="preserve"> </v>
      </c>
      <c r="J47" s="161" t="str">
        <f>IF($E46&gt;=1,Q47*$E46," ")</f>
        <v xml:space="preserve"> </v>
      </c>
      <c r="K47" s="146"/>
      <c r="L47" s="175"/>
      <c r="M47" s="97">
        <v>36.85</v>
      </c>
      <c r="N47" s="112">
        <f>N21+N19+N13</f>
        <v>4.01</v>
      </c>
      <c r="O47" s="112">
        <f>O21+O19+O13</f>
        <v>8.5300000000000011</v>
      </c>
      <c r="P47" s="112">
        <f>P21+P19+P13</f>
        <v>17.07</v>
      </c>
      <c r="Q47" s="167">
        <f t="shared" si="6"/>
        <v>36.85</v>
      </c>
      <c r="R47" s="212"/>
    </row>
    <row r="48" spans="1:18" ht="15" customHeight="1">
      <c r="A48" s="244"/>
      <c r="B48" s="232" t="s">
        <v>103</v>
      </c>
      <c r="C48" s="232" t="s">
        <v>172</v>
      </c>
      <c r="D48" s="234" t="s">
        <v>72</v>
      </c>
      <c r="E48" s="218"/>
      <c r="F48" s="150" t="str">
        <f>IF($E48&gt;=1,M48*$E48, " ")</f>
        <v xml:space="preserve"> </v>
      </c>
      <c r="G48" s="151" t="str">
        <f>IF($E48&gt;=1,M48*$G$9*$E48, " ")</f>
        <v xml:space="preserve"> </v>
      </c>
      <c r="H48" s="151" t="str">
        <f>IF($E48&gt;=1,$M48*H$9*$E48, " ")</f>
        <v xml:space="preserve"> </v>
      </c>
      <c r="I48" s="151" t="str">
        <f>IF($E48&gt;=1,$M48*I$9*$E48, " ")</f>
        <v xml:space="preserve"> </v>
      </c>
      <c r="J48" s="152" t="str">
        <f>IF($E48&gt;=1,$M48*J$9*$E48, " ")</f>
        <v xml:space="preserve"> </v>
      </c>
      <c r="K48" s="146"/>
      <c r="L48" s="175"/>
      <c r="M48" s="90">
        <v>128</v>
      </c>
      <c r="N48" s="174">
        <f>M48*$N$9</f>
        <v>32</v>
      </c>
      <c r="O48" s="174">
        <f>M48*$O$9</f>
        <v>64</v>
      </c>
      <c r="P48" s="174">
        <f>M48*$P$9</f>
        <v>96</v>
      </c>
      <c r="Q48" s="168">
        <f t="shared" si="6"/>
        <v>128</v>
      </c>
      <c r="R48" s="211">
        <f t="shared" ref="R48" si="20">(N48/N49*$G$62)+(O48/O49*$H$62)+(P48/P49*$I$62)+(Q48/Q49*$J$62)</f>
        <v>6.2241698202962743</v>
      </c>
    </row>
    <row r="49" spans="1:18" ht="15" customHeight="1" thickBot="1">
      <c r="A49" s="244"/>
      <c r="B49" s="233"/>
      <c r="C49" s="233"/>
      <c r="D49" s="235"/>
      <c r="E49" s="220"/>
      <c r="F49" s="153" t="str">
        <f>IF($E48&gt;=1,M49*$E48," ")</f>
        <v xml:space="preserve"> </v>
      </c>
      <c r="G49" s="154" t="str">
        <f>IF($E48&gt;=1,N49*$E48," ")</f>
        <v xml:space="preserve"> </v>
      </c>
      <c r="H49" s="154" t="str">
        <f>IF($E48&gt;=1,O49*$E48," ")</f>
        <v xml:space="preserve"> </v>
      </c>
      <c r="I49" s="154" t="str">
        <f>IF($E48&gt;=1,P49*$E48," ")</f>
        <v xml:space="preserve"> </v>
      </c>
      <c r="J49" s="155" t="str">
        <f>IF($E48&gt;=1,Q49*$E48," ")</f>
        <v xml:space="preserve"> </v>
      </c>
      <c r="K49" s="146"/>
      <c r="L49" s="175"/>
      <c r="M49" s="97">
        <v>40.4</v>
      </c>
      <c r="N49" s="112">
        <f>N21+N21+N13</f>
        <v>4.0599999999999996</v>
      </c>
      <c r="O49" s="112">
        <f>O21+O21+O13</f>
        <v>8.89</v>
      </c>
      <c r="P49" s="112">
        <f>P21+P21+P13</f>
        <v>18.329999999999998</v>
      </c>
      <c r="Q49" s="167">
        <f t="shared" si="6"/>
        <v>40.4</v>
      </c>
      <c r="R49" s="212"/>
    </row>
    <row r="50" spans="1:18" ht="15" customHeight="1">
      <c r="A50" s="244"/>
      <c r="B50" s="221" t="s">
        <v>104</v>
      </c>
      <c r="C50" s="221" t="s">
        <v>39</v>
      </c>
      <c r="D50" s="223" t="s">
        <v>73</v>
      </c>
      <c r="E50" s="216"/>
      <c r="F50" s="159" t="str">
        <f>IF($E50&gt;=1,M50*$E50, " ")</f>
        <v xml:space="preserve"> </v>
      </c>
      <c r="G50" s="160" t="str">
        <f>IF($E50&gt;=1,M50*$G$9*$E50, " ")</f>
        <v xml:space="preserve"> </v>
      </c>
      <c r="H50" s="160" t="str">
        <f>IF($E50&gt;=1,$M50*H$9*$E50, " ")</f>
        <v xml:space="preserve"> </v>
      </c>
      <c r="I50" s="160" t="str">
        <f>IF($E50&gt;=1,$M50*I$9*$E50, " ")</f>
        <v xml:space="preserve"> </v>
      </c>
      <c r="J50" s="161" t="str">
        <f>IF($E50&gt;=1,$M50*J$9*$E50, " ")</f>
        <v xml:space="preserve"> </v>
      </c>
      <c r="K50" s="146"/>
      <c r="L50" s="175"/>
      <c r="M50" s="173">
        <v>135</v>
      </c>
      <c r="N50" s="174">
        <f>M50*$N$9</f>
        <v>33.75</v>
      </c>
      <c r="O50" s="174">
        <f>M50*$O$9</f>
        <v>67.5</v>
      </c>
      <c r="P50" s="174">
        <f>M50*$P$9</f>
        <v>101.25</v>
      </c>
      <c r="Q50" s="168">
        <f t="shared" si="6"/>
        <v>135</v>
      </c>
      <c r="R50" s="211">
        <f t="shared" ref="R50" si="21">(N50/N51*$G$62)+(O50/O51*$H$62)+(P50/P51*$I$62)+(Q50/Q51*$J$62)</f>
        <v>6.3913073490353423</v>
      </c>
    </row>
    <row r="51" spans="1:18" ht="16.5" thickBot="1">
      <c r="A51" s="244"/>
      <c r="B51" s="222"/>
      <c r="C51" s="222"/>
      <c r="D51" s="224"/>
      <c r="E51" s="217"/>
      <c r="F51" s="159" t="str">
        <f>IF($E50&gt;=1,M51*$E50," ")</f>
        <v xml:space="preserve"> </v>
      </c>
      <c r="G51" s="160" t="str">
        <f>IF($E50&gt;=1,N51*$E50," ")</f>
        <v xml:space="preserve"> </v>
      </c>
      <c r="H51" s="160" t="str">
        <f>IF($E50&gt;=1,O51*$E50," ")</f>
        <v xml:space="preserve"> </v>
      </c>
      <c r="I51" s="160" t="str">
        <f>IF($E50&gt;=1,P51*$E50," ")</f>
        <v xml:space="preserve"> </v>
      </c>
      <c r="J51" s="161" t="str">
        <f>IF($E50&gt;=1,Q51*$E50," ")</f>
        <v xml:space="preserve"> </v>
      </c>
      <c r="K51" s="146"/>
      <c r="L51" s="175"/>
      <c r="M51" s="97">
        <v>39.03</v>
      </c>
      <c r="N51" s="112">
        <f>N19+N19+N19</f>
        <v>4.2299999999999995</v>
      </c>
      <c r="O51" s="112">
        <f>O19+O19+O19</f>
        <v>9.3000000000000007</v>
      </c>
      <c r="P51" s="112">
        <f>P19+P19+P19</f>
        <v>18.330000000000002</v>
      </c>
      <c r="Q51" s="167">
        <f t="shared" si="6"/>
        <v>39.03</v>
      </c>
      <c r="R51" s="212"/>
    </row>
    <row r="52" spans="1:18" ht="15" customHeight="1">
      <c r="A52" s="244"/>
      <c r="B52" s="232" t="s">
        <v>105</v>
      </c>
      <c r="C52" s="232" t="s">
        <v>122</v>
      </c>
      <c r="D52" s="232" t="s">
        <v>108</v>
      </c>
      <c r="E52" s="218"/>
      <c r="F52" s="150" t="str">
        <f>IF($E52&gt;=1,M52*$E52, " ")</f>
        <v xml:space="preserve"> </v>
      </c>
      <c r="G52" s="151" t="str">
        <f>IF($E52&gt;=1,M52*$G$9*$E52, " ")</f>
        <v xml:space="preserve"> </v>
      </c>
      <c r="H52" s="151" t="str">
        <f>IF($E52&gt;=1,$M52*H$9*$E52, " ")</f>
        <v xml:space="preserve"> </v>
      </c>
      <c r="I52" s="151" t="str">
        <f>IF($E52&gt;=1,$M52*I$9*$E52, " ")</f>
        <v xml:space="preserve"> </v>
      </c>
      <c r="J52" s="152" t="str">
        <f>IF($E52&gt;=1,$M52*J$9*$E52, " ")</f>
        <v xml:space="preserve"> </v>
      </c>
      <c r="K52" s="146"/>
      <c r="L52" s="175"/>
      <c r="M52" s="173">
        <v>140</v>
      </c>
      <c r="N52" s="174">
        <f>M52*$N$9</f>
        <v>35</v>
      </c>
      <c r="O52" s="174">
        <f>M52*$O$9</f>
        <v>70</v>
      </c>
      <c r="P52" s="174">
        <f>M52*$P$9</f>
        <v>105</v>
      </c>
      <c r="Q52" s="168">
        <f t="shared" si="6"/>
        <v>140</v>
      </c>
      <c r="R52" s="211">
        <f t="shared" ref="R52" si="22">(N52/N53*$G$62)+(O52/O53*$H$62)+(P52/P53*$I$62)+(Q52/Q53*$J$62)</f>
        <v>6.3539218997876201</v>
      </c>
    </row>
    <row r="53" spans="1:18" ht="16.5" thickBot="1">
      <c r="A53" s="244"/>
      <c r="B53" s="233"/>
      <c r="C53" s="233"/>
      <c r="D53" s="233"/>
      <c r="E53" s="220"/>
      <c r="F53" s="153" t="str">
        <f>IF($E52&gt;=1,M53*$E52," ")</f>
        <v xml:space="preserve"> </v>
      </c>
      <c r="G53" s="154" t="str">
        <f>IF($E52&gt;=1,N53*$E52," ")</f>
        <v xml:space="preserve"> </v>
      </c>
      <c r="H53" s="154" t="str">
        <f>IF($E52&gt;=1,O53*$E52," ")</f>
        <v xml:space="preserve"> </v>
      </c>
      <c r="I53" s="154" t="str">
        <f>IF($E52&gt;=1,P53*$E52," ")</f>
        <v xml:space="preserve"> </v>
      </c>
      <c r="J53" s="155" t="str">
        <f>IF($E52&gt;=1,Q53*$E52," ")</f>
        <v xml:space="preserve"> </v>
      </c>
      <c r="K53" s="146"/>
      <c r="L53" s="175"/>
      <c r="M53" s="97">
        <v>42.58</v>
      </c>
      <c r="N53" s="112">
        <f>N21+N19+N19</f>
        <v>4.28</v>
      </c>
      <c r="O53" s="112">
        <f>O21+O19+O19</f>
        <v>9.66</v>
      </c>
      <c r="P53" s="112">
        <f>P21+P19+P19</f>
        <v>19.59</v>
      </c>
      <c r="Q53" s="167">
        <f t="shared" si="6"/>
        <v>42.58</v>
      </c>
      <c r="R53" s="212"/>
    </row>
    <row r="54" spans="1:18" ht="15" customHeight="1">
      <c r="A54" s="244"/>
      <c r="B54" s="221" t="s">
        <v>106</v>
      </c>
      <c r="C54" s="221" t="s">
        <v>123</v>
      </c>
      <c r="D54" s="223" t="s">
        <v>109</v>
      </c>
      <c r="E54" s="216"/>
      <c r="F54" s="159" t="str">
        <f>IF($E54&gt;=1,M54*$E54, " ")</f>
        <v xml:space="preserve"> </v>
      </c>
      <c r="G54" s="160" t="str">
        <f>IF($E54&gt;=1,M54*$G$9*$E54, " ")</f>
        <v xml:space="preserve"> </v>
      </c>
      <c r="H54" s="160" t="str">
        <f>IF($E54&gt;=1,$M54*H$9*$E54, " ")</f>
        <v xml:space="preserve"> </v>
      </c>
      <c r="I54" s="160" t="str">
        <f>IF($E54&gt;=1,$M54*I$9*$E54, " ")</f>
        <v xml:space="preserve"> </v>
      </c>
      <c r="J54" s="161" t="str">
        <f>IF($E54&gt;=1,$M54*J$9*$E54, " ")</f>
        <v xml:space="preserve"> </v>
      </c>
      <c r="K54" s="146"/>
      <c r="L54" s="175"/>
      <c r="M54" s="173">
        <v>145</v>
      </c>
      <c r="N54" s="174">
        <f>M54*$N$9</f>
        <v>36.25</v>
      </c>
      <c r="O54" s="174">
        <f>M54*$O$9</f>
        <v>72.5</v>
      </c>
      <c r="P54" s="174">
        <f>M54*$P$9</f>
        <v>108.75</v>
      </c>
      <c r="Q54" s="168">
        <f t="shared" si="6"/>
        <v>145</v>
      </c>
      <c r="R54" s="211">
        <f t="shared" ref="R54" si="23">(N54/N55*$G$62)+(O54/O55*$H$62)+(P54/P55*$I$62)+(Q54/Q55*$J$62)</f>
        <v>6.3254149474604304</v>
      </c>
    </row>
    <row r="55" spans="1:18" ht="16.5" thickBot="1">
      <c r="A55" s="244"/>
      <c r="B55" s="222"/>
      <c r="C55" s="222"/>
      <c r="D55" s="224"/>
      <c r="E55" s="217"/>
      <c r="F55" s="159" t="str">
        <f>IF($E54&gt;=1,M55*$E54," ")</f>
        <v xml:space="preserve"> </v>
      </c>
      <c r="G55" s="160" t="str">
        <f>IF($E54&gt;=1,N55*$E54," ")</f>
        <v xml:space="preserve"> </v>
      </c>
      <c r="H55" s="160" t="str">
        <f>IF($E54&gt;=1,O55*$E54," ")</f>
        <v xml:space="preserve"> </v>
      </c>
      <c r="I55" s="160" t="str">
        <f>IF($E54&gt;=1,P55*$E54," ")</f>
        <v xml:space="preserve"> </v>
      </c>
      <c r="J55" s="161" t="str">
        <f>IF($E54&gt;=1,Q55*$E54," ")</f>
        <v xml:space="preserve"> </v>
      </c>
      <c r="K55" s="146"/>
      <c r="L55" s="175"/>
      <c r="M55" s="97">
        <v>46.13</v>
      </c>
      <c r="N55" s="112">
        <f>N21+N19+N21</f>
        <v>4.33</v>
      </c>
      <c r="O55" s="112">
        <f>O21+O19+O21</f>
        <v>10.02</v>
      </c>
      <c r="P55" s="112">
        <f>P21+P19+P21</f>
        <v>20.85</v>
      </c>
      <c r="Q55" s="167">
        <f t="shared" si="6"/>
        <v>46.13</v>
      </c>
      <c r="R55" s="212"/>
    </row>
    <row r="56" spans="1:18" ht="15" customHeight="1">
      <c r="A56" s="244"/>
      <c r="B56" s="232" t="s">
        <v>107</v>
      </c>
      <c r="C56" s="232" t="s">
        <v>124</v>
      </c>
      <c r="D56" s="232" t="s">
        <v>110</v>
      </c>
      <c r="E56" s="218"/>
      <c r="F56" s="150" t="str">
        <f>IF($E56&gt;=1,M56*$E56, " ")</f>
        <v xml:space="preserve"> </v>
      </c>
      <c r="G56" s="151" t="str">
        <f>IF($E56&gt;=1,M56*$G$9*$E56, " ")</f>
        <v xml:space="preserve"> </v>
      </c>
      <c r="H56" s="151" t="str">
        <f>IF($E56&gt;=1,$M56*H$9*$E56, " ")</f>
        <v xml:space="preserve"> </v>
      </c>
      <c r="I56" s="151" t="str">
        <f>IF($E56&gt;=1,$M56*I$9*$E56, " ")</f>
        <v xml:space="preserve"> </v>
      </c>
      <c r="J56" s="152" t="str">
        <f>IF($E56&gt;=1,$M56*J$9*$E56, " ")</f>
        <v xml:space="preserve"> </v>
      </c>
      <c r="K56" s="146"/>
      <c r="L56" s="175"/>
      <c r="M56" s="173">
        <v>150</v>
      </c>
      <c r="N56" s="174">
        <f>M56*$N$9</f>
        <v>37.5</v>
      </c>
      <c r="O56" s="174">
        <f>M56*$O$9</f>
        <v>75</v>
      </c>
      <c r="P56" s="174">
        <f>M56*$P$9</f>
        <v>112.5</v>
      </c>
      <c r="Q56" s="168">
        <f t="shared" si="6"/>
        <v>150</v>
      </c>
      <c r="R56" s="211">
        <f t="shared" ref="R56" si="24">(N56/N57*$G$62)+(O56/O57*$H$62)+(P56/P57*$I$62)+(Q56/Q57*$J$62)</f>
        <v>6.3040262008120713</v>
      </c>
    </row>
    <row r="57" spans="1:18" ht="16.5" thickBot="1">
      <c r="A57" s="245"/>
      <c r="B57" s="233"/>
      <c r="C57" s="233"/>
      <c r="D57" s="233"/>
      <c r="E57" s="219"/>
      <c r="F57" s="153" t="str">
        <f>IF($E56&gt;=1,M57*$E56," ")</f>
        <v xml:space="preserve"> </v>
      </c>
      <c r="G57" s="169" t="str">
        <f>IF($E56&gt;=1,N57*$E56," ")</f>
        <v xml:space="preserve"> </v>
      </c>
      <c r="H57" s="154" t="str">
        <f>IF($E56&gt;=1,O57*$E56," ")</f>
        <v xml:space="preserve"> </v>
      </c>
      <c r="I57" s="154" t="str">
        <f>IF($E56&gt;=1,P57*$E56," ")</f>
        <v xml:space="preserve"> </v>
      </c>
      <c r="J57" s="155" t="str">
        <f>IF($E56&gt;=1,Q57*$E56," ")</f>
        <v xml:space="preserve"> </v>
      </c>
      <c r="K57" s="146"/>
      <c r="M57" s="97">
        <v>49.68</v>
      </c>
      <c r="N57" s="112">
        <f>N21+N21+N21</f>
        <v>4.38</v>
      </c>
      <c r="O57" s="112">
        <f>O21+O21+O21</f>
        <v>10.379999999999999</v>
      </c>
      <c r="P57" s="112">
        <f>P21+P21+P21</f>
        <v>22.11</v>
      </c>
      <c r="Q57" s="167">
        <f t="shared" si="6"/>
        <v>49.68</v>
      </c>
      <c r="R57" s="212"/>
    </row>
    <row r="58" spans="1:18" ht="15.75">
      <c r="A58" s="246"/>
      <c r="B58" s="249" t="s">
        <v>8</v>
      </c>
      <c r="C58" s="250"/>
      <c r="D58" s="250"/>
      <c r="E58" s="250"/>
      <c r="F58" s="178">
        <f t="shared" ref="F58:J59" si="25">SUM(F56,F54,F52,F50,F48,F46,F44,F42,F40,F38,F36,F34,F32,F30,F28,F26,F24,F22,F20,F18,F16,F14,F12,F10)</f>
        <v>0</v>
      </c>
      <c r="G58" s="114">
        <f t="shared" si="25"/>
        <v>0</v>
      </c>
      <c r="H58" s="114">
        <f t="shared" si="25"/>
        <v>0</v>
      </c>
      <c r="I58" s="114">
        <f t="shared" si="25"/>
        <v>0</v>
      </c>
      <c r="J58" s="114">
        <f t="shared" si="25"/>
        <v>0</v>
      </c>
      <c r="K58" s="23"/>
      <c r="L58" s="1"/>
    </row>
    <row r="59" spans="1:18" ht="16.5" thickBot="1">
      <c r="A59" s="247"/>
      <c r="B59" s="251" t="s">
        <v>20</v>
      </c>
      <c r="C59" s="252"/>
      <c r="D59" s="252"/>
      <c r="E59" s="252"/>
      <c r="F59" s="116">
        <f t="shared" si="25"/>
        <v>0</v>
      </c>
      <c r="G59" s="117">
        <f t="shared" si="25"/>
        <v>0</v>
      </c>
      <c r="H59" s="117">
        <f t="shared" si="25"/>
        <v>0</v>
      </c>
      <c r="I59" s="117">
        <f t="shared" si="25"/>
        <v>0</v>
      </c>
      <c r="J59" s="117">
        <f t="shared" si="25"/>
        <v>0</v>
      </c>
      <c r="K59" s="45"/>
      <c r="L59" s="1"/>
    </row>
    <row r="60" spans="1:18" ht="15.75">
      <c r="A60" s="247"/>
      <c r="B60" s="259" t="s">
        <v>9</v>
      </c>
      <c r="C60" s="260"/>
      <c r="D60" s="260"/>
      <c r="E60" s="260"/>
      <c r="F60" s="46"/>
      <c r="G60" s="118" t="e">
        <f>G58/G59</f>
        <v>#DIV/0!</v>
      </c>
      <c r="H60" s="119" t="e">
        <f t="shared" ref="H60:J60" si="26">H58/H59</f>
        <v>#DIV/0!</v>
      </c>
      <c r="I60" s="119" t="e">
        <f t="shared" si="26"/>
        <v>#DIV/0!</v>
      </c>
      <c r="J60" s="120" t="e">
        <f t="shared" si="26"/>
        <v>#DIV/0!</v>
      </c>
      <c r="K60" s="121" t="s">
        <v>10</v>
      </c>
    </row>
    <row r="61" spans="1:18" ht="15.75">
      <c r="A61" s="247"/>
      <c r="B61" s="253" t="s">
        <v>11</v>
      </c>
      <c r="C61" s="254"/>
      <c r="D61" s="254"/>
      <c r="E61" s="254"/>
      <c r="F61" s="255"/>
      <c r="G61" s="122">
        <v>0.25</v>
      </c>
      <c r="H61" s="123">
        <v>0.25</v>
      </c>
      <c r="I61" s="123">
        <v>0.25</v>
      </c>
      <c r="J61" s="124">
        <v>0.25</v>
      </c>
      <c r="K61" s="125" t="e">
        <f>($G$60*G61)+($H$60*H61)+($I$60*I61)+($J$60*J61)</f>
        <v>#DIV/0!</v>
      </c>
      <c r="Q61" s="2"/>
    </row>
    <row r="62" spans="1:18" ht="15.75">
      <c r="A62" s="247"/>
      <c r="B62" s="253" t="s">
        <v>12</v>
      </c>
      <c r="C62" s="254"/>
      <c r="D62" s="254"/>
      <c r="E62" s="254"/>
      <c r="F62" s="255"/>
      <c r="G62" s="122">
        <v>0.2</v>
      </c>
      <c r="H62" s="123">
        <v>0.36</v>
      </c>
      <c r="I62" s="123">
        <v>0.32</v>
      </c>
      <c r="J62" s="124">
        <v>0.12</v>
      </c>
      <c r="K62" s="125" t="e">
        <f>($G$60*G62)+($H$60*H62)+($I$60*I62)+($J$60*J62)</f>
        <v>#DIV/0!</v>
      </c>
      <c r="Q62" s="2"/>
    </row>
    <row r="63" spans="1:18" ht="16.5" thickBot="1">
      <c r="A63" s="248"/>
      <c r="B63" s="256" t="s">
        <v>13</v>
      </c>
      <c r="C63" s="257"/>
      <c r="D63" s="257"/>
      <c r="E63" s="257"/>
      <c r="F63" s="258"/>
      <c r="G63" s="126">
        <v>0</v>
      </c>
      <c r="H63" s="127">
        <v>0</v>
      </c>
      <c r="I63" s="127">
        <v>0</v>
      </c>
      <c r="J63" s="128">
        <v>0</v>
      </c>
      <c r="K63" s="129" t="e">
        <f>($G$60*G63)+($H$60*H63)+($I$60*I63)+($J$60*J63)</f>
        <v>#DIV/0!</v>
      </c>
      <c r="Q63" s="2"/>
    </row>
    <row r="64" spans="1:18" ht="15.75">
      <c r="B64" s="71"/>
      <c r="C64" s="71"/>
      <c r="D64" s="71"/>
      <c r="E64" s="71"/>
      <c r="F64" s="71"/>
      <c r="G64" s="71"/>
      <c r="H64" s="71"/>
      <c r="I64" s="71"/>
      <c r="J64" s="71"/>
      <c r="K64" s="71"/>
    </row>
    <row r="68" spans="7:8">
      <c r="G68" s="3"/>
      <c r="H68" s="3"/>
    </row>
  </sheetData>
  <sheetProtection password="F008" sheet="1" objects="1" scenarios="1"/>
  <protectedRanges>
    <protectedRange sqref="E10:E57" name="Range1"/>
    <protectedRange sqref="G63:J63" name="User defined_2"/>
  </protectedRanges>
  <mergeCells count="146">
    <mergeCell ref="B52:B53"/>
    <mergeCell ref="B54:B55"/>
    <mergeCell ref="B56:B57"/>
    <mergeCell ref="C52:C53"/>
    <mergeCell ref="C54:C55"/>
    <mergeCell ref="C56:C57"/>
    <mergeCell ref="D52:D53"/>
    <mergeCell ref="D54:D55"/>
    <mergeCell ref="D56:D57"/>
    <mergeCell ref="C28:C29"/>
    <mergeCell ref="C30:C31"/>
    <mergeCell ref="C32:C33"/>
    <mergeCell ref="E20:E21"/>
    <mergeCell ref="E22:E23"/>
    <mergeCell ref="E50:E51"/>
    <mergeCell ref="C34:C35"/>
    <mergeCell ref="C36:C37"/>
    <mergeCell ref="C38:C39"/>
    <mergeCell ref="C40:C41"/>
    <mergeCell ref="C42:C43"/>
    <mergeCell ref="C44:C45"/>
    <mergeCell ref="C46:C47"/>
    <mergeCell ref="C48:C49"/>
    <mergeCell ref="C50:C51"/>
    <mergeCell ref="E40:E41"/>
    <mergeCell ref="C22:C23"/>
    <mergeCell ref="R7:R8"/>
    <mergeCell ref="O7:O8"/>
    <mergeCell ref="P7:P8"/>
    <mergeCell ref="B42:B43"/>
    <mergeCell ref="D42:D43"/>
    <mergeCell ref="E42:E43"/>
    <mergeCell ref="B44:B45"/>
    <mergeCell ref="D44:D45"/>
    <mergeCell ref="E44:E45"/>
    <mergeCell ref="B30:B31"/>
    <mergeCell ref="D30:D31"/>
    <mergeCell ref="E30:E31"/>
    <mergeCell ref="B32:B33"/>
    <mergeCell ref="D32:D33"/>
    <mergeCell ref="E32:E33"/>
    <mergeCell ref="B34:B35"/>
    <mergeCell ref="D34:D35"/>
    <mergeCell ref="E34:E35"/>
    <mergeCell ref="D28:D29"/>
    <mergeCell ref="E28:E29"/>
    <mergeCell ref="C7:C8"/>
    <mergeCell ref="C10:C11"/>
    <mergeCell ref="C16:C17"/>
    <mergeCell ref="B28:B29"/>
    <mergeCell ref="A58:A63"/>
    <mergeCell ref="B58:E58"/>
    <mergeCell ref="B59:E59"/>
    <mergeCell ref="B61:F61"/>
    <mergeCell ref="B62:F62"/>
    <mergeCell ref="B63:F63"/>
    <mergeCell ref="B60:E60"/>
    <mergeCell ref="B36:B37"/>
    <mergeCell ref="D36:D37"/>
    <mergeCell ref="E36:E37"/>
    <mergeCell ref="B38:B39"/>
    <mergeCell ref="D38:D39"/>
    <mergeCell ref="E38:E39"/>
    <mergeCell ref="B40:B41"/>
    <mergeCell ref="D40:D41"/>
    <mergeCell ref="B46:B47"/>
    <mergeCell ref="D46:D47"/>
    <mergeCell ref="E46:E47"/>
    <mergeCell ref="B48:B49"/>
    <mergeCell ref="D48:D49"/>
    <mergeCell ref="E48:E49"/>
    <mergeCell ref="B50:B51"/>
    <mergeCell ref="D50:D51"/>
    <mergeCell ref="E52:E53"/>
    <mergeCell ref="A2:F2"/>
    <mergeCell ref="A3:F3"/>
    <mergeCell ref="A7:A8"/>
    <mergeCell ref="B7:B8"/>
    <mergeCell ref="D7:D8"/>
    <mergeCell ref="E7:E8"/>
    <mergeCell ref="B26:B27"/>
    <mergeCell ref="D26:D27"/>
    <mergeCell ref="E26:E27"/>
    <mergeCell ref="D18:D19"/>
    <mergeCell ref="E18:E19"/>
    <mergeCell ref="B20:B21"/>
    <mergeCell ref="D20:D21"/>
    <mergeCell ref="B16:B17"/>
    <mergeCell ref="D16:D17"/>
    <mergeCell ref="E16:E17"/>
    <mergeCell ref="B22:B23"/>
    <mergeCell ref="D22:D23"/>
    <mergeCell ref="B24:B25"/>
    <mergeCell ref="D24:D25"/>
    <mergeCell ref="E24:E25"/>
    <mergeCell ref="B18:B19"/>
    <mergeCell ref="C18:C19"/>
    <mergeCell ref="A10:A57"/>
    <mergeCell ref="R26:R27"/>
    <mergeCell ref="E54:E55"/>
    <mergeCell ref="E56:E57"/>
    <mergeCell ref="G6:J6"/>
    <mergeCell ref="E12:E13"/>
    <mergeCell ref="B14:B15"/>
    <mergeCell ref="D14:D15"/>
    <mergeCell ref="E14:E15"/>
    <mergeCell ref="G7:G8"/>
    <mergeCell ref="H7:H8"/>
    <mergeCell ref="I7:I8"/>
    <mergeCell ref="J7:J8"/>
    <mergeCell ref="B10:B11"/>
    <mergeCell ref="D10:D11"/>
    <mergeCell ref="E10:E11"/>
    <mergeCell ref="B12:B13"/>
    <mergeCell ref="D12:D13"/>
    <mergeCell ref="C12:C13"/>
    <mergeCell ref="C14:C15"/>
    <mergeCell ref="N7:N8"/>
    <mergeCell ref="Q7:Q8"/>
    <mergeCell ref="C20:C21"/>
    <mergeCell ref="C24:C25"/>
    <mergeCell ref="C26:C27"/>
    <mergeCell ref="R46:R47"/>
    <mergeCell ref="R48:R49"/>
    <mergeCell ref="R50:R51"/>
    <mergeCell ref="R52:R53"/>
    <mergeCell ref="R54:R55"/>
    <mergeCell ref="R56:R57"/>
    <mergeCell ref="N6:R6"/>
    <mergeCell ref="R28:R29"/>
    <mergeCell ref="R30:R31"/>
    <mergeCell ref="R32:R33"/>
    <mergeCell ref="R34:R35"/>
    <mergeCell ref="R36:R37"/>
    <mergeCell ref="R38:R39"/>
    <mergeCell ref="R40:R41"/>
    <mergeCell ref="R42:R43"/>
    <mergeCell ref="R44:R45"/>
    <mergeCell ref="R10:R11"/>
    <mergeCell ref="R12:R13"/>
    <mergeCell ref="R14:R15"/>
    <mergeCell ref="R16:R17"/>
    <mergeCell ref="R18:R19"/>
    <mergeCell ref="R20:R21"/>
    <mergeCell ref="R22:R23"/>
    <mergeCell ref="R24:R25"/>
  </mergeCells>
  <phoneticPr fontId="8"/>
  <dataValidations count="1">
    <dataValidation type="decimal" operator="greaterThan" allowBlank="1" showInputMessage="1" showErrorMessage="1" sqref="E10:E57">
      <formula1>0</formula1>
    </dataValidation>
  </dataValidations>
  <pageMargins left="0.25" right="0.25" top="0.75" bottom="0.75" header="0.3" footer="0.3"/>
  <pageSetup paperSize="9" scale="58" fitToHeight="0" orientation="portrait" r:id="rId1"/>
  <rowBreaks count="1" manualBreakCount="1">
    <brk id="66" max="9" man="1"/>
  </rowBreaks>
  <colBreaks count="1" manualBreakCount="1">
    <brk id="1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57"/>
  <sheetViews>
    <sheetView topLeftCell="H2" zoomScale="90" zoomScaleNormal="90" workbookViewId="0">
      <selection activeCell="J5" sqref="J5"/>
    </sheetView>
  </sheetViews>
  <sheetFormatPr defaultRowHeight="14.25"/>
  <cols>
    <col min="1" max="1" width="9.140625" style="18"/>
    <col min="2" max="2" width="18.85546875" style="18" customWidth="1"/>
    <col min="3" max="3" width="20.85546875" style="18" customWidth="1"/>
    <col min="4" max="4" width="28.85546875" style="18" bestFit="1" customWidth="1"/>
    <col min="5" max="5" width="9.140625" style="18"/>
    <col min="6" max="9" width="14.85546875" style="18" bestFit="1" customWidth="1"/>
    <col min="10" max="10" width="15.85546875" style="18" bestFit="1" customWidth="1"/>
    <col min="11" max="11" width="10.140625" style="18" bestFit="1" customWidth="1"/>
    <col min="12" max="12" width="9.140625" style="18"/>
    <col min="13" max="16" width="14.85546875" style="18" hidden="1" customWidth="1"/>
    <col min="17" max="17" width="15.85546875" style="18" hidden="1" customWidth="1"/>
    <col min="18" max="18" width="9.5703125" style="18" hidden="1" customWidth="1"/>
    <col min="19" max="16384" width="9.140625" style="18"/>
  </cols>
  <sheetData>
    <row r="1" spans="1:18">
      <c r="G1" s="19"/>
      <c r="H1" s="19"/>
    </row>
    <row r="2" spans="1:18" ht="35.25">
      <c r="A2" s="236" t="s">
        <v>168</v>
      </c>
      <c r="B2" s="236"/>
      <c r="C2" s="236"/>
      <c r="D2" s="236"/>
      <c r="E2" s="236"/>
      <c r="F2" s="236"/>
      <c r="G2" s="19"/>
      <c r="H2" s="19"/>
    </row>
    <row r="3" spans="1:18" ht="35.25">
      <c r="A3" s="236" t="s">
        <v>25</v>
      </c>
      <c r="B3" s="236"/>
      <c r="C3" s="236"/>
      <c r="D3" s="236"/>
      <c r="E3" s="236"/>
      <c r="F3" s="236"/>
      <c r="G3" s="19"/>
      <c r="H3" s="19"/>
    </row>
    <row r="4" spans="1:18">
      <c r="A4" s="18" t="s">
        <v>173</v>
      </c>
      <c r="G4" s="19"/>
      <c r="H4" s="19"/>
    </row>
    <row r="5" spans="1:18" ht="30.75" thickBot="1">
      <c r="B5" s="20" t="s">
        <v>28</v>
      </c>
      <c r="C5" s="20"/>
      <c r="O5" s="16" t="s">
        <v>51</v>
      </c>
    </row>
    <row r="6" spans="1:18" ht="15.75" thickBot="1">
      <c r="G6" s="265" t="s">
        <v>21</v>
      </c>
      <c r="H6" s="266"/>
      <c r="I6" s="266"/>
      <c r="J6" s="267"/>
      <c r="K6" s="21"/>
      <c r="N6" s="265" t="s">
        <v>21</v>
      </c>
      <c r="O6" s="266"/>
      <c r="P6" s="266"/>
      <c r="Q6" s="266"/>
      <c r="R6" s="267"/>
    </row>
    <row r="7" spans="1:18" ht="15" customHeight="1">
      <c r="A7" s="268"/>
      <c r="B7" s="270" t="s">
        <v>0</v>
      </c>
      <c r="C7" s="270" t="s">
        <v>31</v>
      </c>
      <c r="D7" s="272" t="s">
        <v>1</v>
      </c>
      <c r="E7" s="274" t="s">
        <v>2</v>
      </c>
      <c r="F7" s="22" t="s">
        <v>24</v>
      </c>
      <c r="G7" s="276" t="s">
        <v>3</v>
      </c>
      <c r="H7" s="278" t="s">
        <v>4</v>
      </c>
      <c r="I7" s="278" t="s">
        <v>5</v>
      </c>
      <c r="J7" s="261" t="s">
        <v>6</v>
      </c>
      <c r="K7" s="23"/>
      <c r="M7" s="22" t="s">
        <v>24</v>
      </c>
      <c r="N7" s="276" t="s">
        <v>3</v>
      </c>
      <c r="O7" s="278" t="s">
        <v>4</v>
      </c>
      <c r="P7" s="278" t="s">
        <v>5</v>
      </c>
      <c r="Q7" s="261" t="s">
        <v>6</v>
      </c>
      <c r="R7" s="261" t="s">
        <v>10</v>
      </c>
    </row>
    <row r="8" spans="1:18" ht="15.75" thickBot="1">
      <c r="A8" s="269"/>
      <c r="B8" s="271"/>
      <c r="C8" s="271"/>
      <c r="D8" s="273"/>
      <c r="E8" s="275"/>
      <c r="F8" s="24" t="s">
        <v>7</v>
      </c>
      <c r="G8" s="277"/>
      <c r="H8" s="279"/>
      <c r="I8" s="279"/>
      <c r="J8" s="262"/>
      <c r="K8" s="23"/>
      <c r="M8" s="24" t="s">
        <v>7</v>
      </c>
      <c r="N8" s="277"/>
      <c r="O8" s="279"/>
      <c r="P8" s="279"/>
      <c r="Q8" s="262"/>
      <c r="R8" s="262"/>
    </row>
    <row r="9" spans="1:18" ht="15.75" hidden="1" thickBot="1">
      <c r="A9" s="25"/>
      <c r="B9" s="26"/>
      <c r="C9" s="27"/>
      <c r="D9" s="28"/>
      <c r="E9" s="28"/>
      <c r="F9" s="29"/>
      <c r="G9" s="30">
        <v>0.25</v>
      </c>
      <c r="H9" s="30">
        <v>0.5</v>
      </c>
      <c r="I9" s="30">
        <v>0.75</v>
      </c>
      <c r="J9" s="31">
        <v>1</v>
      </c>
      <c r="K9" s="21"/>
      <c r="M9" s="32"/>
      <c r="N9" s="30">
        <v>0.25</v>
      </c>
      <c r="O9" s="30">
        <v>0.5</v>
      </c>
      <c r="P9" s="30">
        <v>0.75</v>
      </c>
      <c r="Q9" s="31">
        <v>1</v>
      </c>
      <c r="R9" s="23"/>
    </row>
    <row r="10" spans="1:18" ht="15" hidden="1" customHeight="1">
      <c r="A10" s="176"/>
      <c r="B10" s="280" t="s">
        <v>146</v>
      </c>
      <c r="C10" s="280"/>
      <c r="D10" s="194" t="s">
        <v>53</v>
      </c>
      <c r="E10" s="282"/>
      <c r="F10" s="33" t="str">
        <f>IF($E10&gt;=1,M10*$E10, " ")</f>
        <v xml:space="preserve"> </v>
      </c>
      <c r="G10" s="33" t="str">
        <f>IF($E10&gt;=1,N10*$E10, " ")</f>
        <v xml:space="preserve"> </v>
      </c>
      <c r="H10" s="33" t="str">
        <f>IF($E10&gt;=1,$O10*$E10, " ")</f>
        <v xml:space="preserve"> </v>
      </c>
      <c r="I10" s="33" t="str">
        <f>IF($E10&gt;=1,$P10*$E10, " ")</f>
        <v xml:space="preserve"> </v>
      </c>
      <c r="J10" s="33" t="str">
        <f>IF($E10&gt;=1,$Q10*$E10, " ")</f>
        <v xml:space="preserve"> </v>
      </c>
      <c r="K10" s="23"/>
      <c r="M10" s="65">
        <v>22.4</v>
      </c>
      <c r="N10" s="91">
        <f>M10*$N$9</f>
        <v>5.6</v>
      </c>
      <c r="O10" s="91">
        <f>M10*$O$9</f>
        <v>11.2</v>
      </c>
      <c r="P10" s="91">
        <f>M10*$P$9</f>
        <v>16.799999999999997</v>
      </c>
      <c r="Q10" s="92">
        <f>M10</f>
        <v>22.4</v>
      </c>
      <c r="R10" s="211">
        <f t="shared" ref="R10" si="0">(N10/N11*$G$56)+(O10/O11*$H$56)+(P10/P11*$I$56)+(Q10/Q11*$J$56)</f>
        <v>6.315870445344129</v>
      </c>
    </row>
    <row r="11" spans="1:18" ht="15" hidden="1" customHeight="1" thickBot="1">
      <c r="A11" s="177"/>
      <c r="B11" s="281"/>
      <c r="C11" s="281"/>
      <c r="D11" s="195"/>
      <c r="E11" s="283"/>
      <c r="F11" s="34" t="str">
        <f>IF($E10&gt;=1,M11*$E10," ")</f>
        <v xml:space="preserve"> </v>
      </c>
      <c r="G11" s="34" t="str">
        <f>IF($E10&gt;=1,N11*$E10," ")</f>
        <v xml:space="preserve"> </v>
      </c>
      <c r="H11" s="34" t="str">
        <f>IF($E10&gt;=1,O11*$E10," ")</f>
        <v xml:space="preserve"> </v>
      </c>
      <c r="I11" s="34" t="str">
        <f>IF($E10&gt;=1,P11*$E10," ")</f>
        <v xml:space="preserve"> </v>
      </c>
      <c r="J11" s="34" t="str">
        <f>IF($E10&gt;=1,Q11*$E10," ")</f>
        <v xml:space="preserve"> </v>
      </c>
      <c r="K11" s="23"/>
      <c r="M11" s="66">
        <v>5.2</v>
      </c>
      <c r="N11" s="98">
        <v>0.95</v>
      </c>
      <c r="O11" s="99">
        <v>1.6</v>
      </c>
      <c r="P11" s="99">
        <v>2.56</v>
      </c>
      <c r="Q11" s="172">
        <f>M11</f>
        <v>5.2</v>
      </c>
      <c r="R11" s="212"/>
    </row>
    <row r="12" spans="1:18" ht="15" hidden="1" customHeight="1">
      <c r="A12" s="177"/>
      <c r="B12" s="280" t="s">
        <v>147</v>
      </c>
      <c r="C12" s="280"/>
      <c r="D12" s="194" t="s">
        <v>87</v>
      </c>
      <c r="E12" s="282"/>
      <c r="F12" s="33" t="str">
        <f>IF($E12&gt;=1,M12*$E12, " ")</f>
        <v xml:space="preserve"> </v>
      </c>
      <c r="G12" s="33" t="str">
        <f>IF($E12&gt;=1,N12*$E12, " ")</f>
        <v xml:space="preserve"> </v>
      </c>
      <c r="H12" s="33" t="str">
        <f>IF($E12&gt;=1,$O12*$E12, " ")</f>
        <v xml:space="preserve"> </v>
      </c>
      <c r="I12" s="33" t="str">
        <f>IF($E12&gt;=1,$P12*$E12, " ")</f>
        <v xml:space="preserve"> </v>
      </c>
      <c r="J12" s="33" t="str">
        <f>IF($E12&gt;=1,$Q12*$E12, " ")</f>
        <v xml:space="preserve"> </v>
      </c>
      <c r="K12" s="23"/>
      <c r="M12" s="65">
        <v>28</v>
      </c>
      <c r="N12" s="91">
        <f>M12*$N$9</f>
        <v>7</v>
      </c>
      <c r="O12" s="91">
        <f>M12*$O$9</f>
        <v>14</v>
      </c>
      <c r="P12" s="91">
        <f>M12*$P$9</f>
        <v>21</v>
      </c>
      <c r="Q12" s="106">
        <f t="shared" ref="Q12:Q21" si="1">M12</f>
        <v>28</v>
      </c>
      <c r="R12" s="211">
        <f t="shared" ref="R12" si="2">(N12/N13*$G$56)+(O12/O13*$H$56)+(P12/P13*$I$56)+(Q12/Q13*$J$56)</f>
        <v>6.1198505667594496</v>
      </c>
    </row>
    <row r="13" spans="1:18" ht="15" hidden="1" customHeight="1" thickBot="1">
      <c r="A13" s="177"/>
      <c r="B13" s="281"/>
      <c r="C13" s="281"/>
      <c r="D13" s="195"/>
      <c r="E13" s="283"/>
      <c r="F13" s="34" t="str">
        <f>IF($E12&gt;=1,M13*$E12," ")</f>
        <v xml:space="preserve"> </v>
      </c>
      <c r="G13" s="34" t="str">
        <f>IF($E12&gt;=1,N13*$E12," ")</f>
        <v xml:space="preserve"> </v>
      </c>
      <c r="H13" s="34" t="str">
        <f>IF($E12&gt;=1,O13*$E12," ")</f>
        <v xml:space="preserve"> </v>
      </c>
      <c r="I13" s="34" t="str">
        <f>IF($E12&gt;=1,P13*$E12," ")</f>
        <v xml:space="preserve"> </v>
      </c>
      <c r="J13" s="34" t="str">
        <f>IF($E12&gt;=1,Q13*$E12," ")</f>
        <v xml:space="preserve"> </v>
      </c>
      <c r="K13" s="23"/>
      <c r="M13" s="66">
        <v>7.11</v>
      </c>
      <c r="N13" s="98">
        <v>1.1399999999999999</v>
      </c>
      <c r="O13" s="99">
        <v>1.97</v>
      </c>
      <c r="P13" s="99">
        <v>3.59</v>
      </c>
      <c r="Q13" s="172">
        <v>7.28</v>
      </c>
      <c r="R13" s="212"/>
    </row>
    <row r="14" spans="1:18" ht="15" hidden="1" customHeight="1">
      <c r="A14" s="177"/>
      <c r="B14" s="280" t="s">
        <v>148</v>
      </c>
      <c r="C14" s="280"/>
      <c r="D14" s="194" t="s">
        <v>86</v>
      </c>
      <c r="E14" s="282"/>
      <c r="F14" s="33" t="str">
        <f>IF($E14&gt;=1,M14*$E14, " ")</f>
        <v xml:space="preserve"> </v>
      </c>
      <c r="G14" s="33" t="str">
        <f>IF($E14&gt;=1,M14*$G$9*$E14, " ")</f>
        <v xml:space="preserve"> </v>
      </c>
      <c r="H14" s="33" t="str">
        <f>IF($E14&gt;=1,$M14*H$9*$E14, " ")</f>
        <v xml:space="preserve"> </v>
      </c>
      <c r="I14" s="33" t="str">
        <f>IF($E14&gt;=1,$M14*I$9*$E14, " ")</f>
        <v xml:space="preserve"> </v>
      </c>
      <c r="J14" s="33" t="str">
        <f>IF($E14&gt;=1,$M14*J$9*$E14, " ")</f>
        <v xml:space="preserve"> </v>
      </c>
      <c r="K14" s="23"/>
      <c r="M14" s="65">
        <v>33.5</v>
      </c>
      <c r="N14" s="91">
        <f>M14*$N$9</f>
        <v>8.375</v>
      </c>
      <c r="O14" s="91">
        <f>M14*$O$9</f>
        <v>16.75</v>
      </c>
      <c r="P14" s="91">
        <f>M14*$P$9</f>
        <v>25.125</v>
      </c>
      <c r="Q14" s="106">
        <f t="shared" si="1"/>
        <v>33.5</v>
      </c>
      <c r="R14" s="211">
        <f t="shared" ref="R14" si="3">(N14/N15*$G$56)+(O14/O15*$H$56)+(P14/P15*$I$56)+(Q14/Q15*$J$56)</f>
        <v>6.5454555550519098</v>
      </c>
    </row>
    <row r="15" spans="1:18" ht="15" hidden="1" customHeight="1" thickBot="1">
      <c r="A15" s="177"/>
      <c r="B15" s="281"/>
      <c r="C15" s="281"/>
      <c r="D15" s="195"/>
      <c r="E15" s="283"/>
      <c r="F15" s="34" t="str">
        <f>IF($E14&gt;=1,M15*$E14," ")</f>
        <v xml:space="preserve"> </v>
      </c>
      <c r="G15" s="34" t="str">
        <f>IF($E14&gt;=1,N15*$E14," ")</f>
        <v xml:space="preserve"> </v>
      </c>
      <c r="H15" s="34" t="str">
        <f>IF($E14&gt;=1,O15*$E14," ")</f>
        <v xml:space="preserve"> </v>
      </c>
      <c r="I15" s="34" t="str">
        <f>IF($E14&gt;=1,P15*$E14," ")</f>
        <v xml:space="preserve"> </v>
      </c>
      <c r="J15" s="34" t="str">
        <f>IF($E14&gt;=1,Q15*$E14," ")</f>
        <v xml:space="preserve"> </v>
      </c>
      <c r="K15" s="23"/>
      <c r="M15" s="66">
        <v>9.75</v>
      </c>
      <c r="N15" s="98">
        <v>1.23</v>
      </c>
      <c r="O15" s="99">
        <v>2.17</v>
      </c>
      <c r="P15" s="99">
        <v>4.1100000000000003</v>
      </c>
      <c r="Q15" s="172">
        <v>8.9600000000000009</v>
      </c>
      <c r="R15" s="212"/>
    </row>
    <row r="16" spans="1:18" ht="15" hidden="1" customHeight="1">
      <c r="A16" s="177"/>
      <c r="B16" s="280" t="s">
        <v>149</v>
      </c>
      <c r="C16" s="280"/>
      <c r="D16" s="194" t="s">
        <v>85</v>
      </c>
      <c r="E16" s="282"/>
      <c r="F16" s="33" t="str">
        <f>IF($E16&gt;=1,M16*$E16, " ")</f>
        <v xml:space="preserve"> </v>
      </c>
      <c r="G16" s="33" t="str">
        <f>IF($E16&gt;=1,M16*$G$9*$E16, " ")</f>
        <v xml:space="preserve"> </v>
      </c>
      <c r="H16" s="33" t="str">
        <f>IF($E16&gt;=1,$M16*H$9*$E16, " ")</f>
        <v xml:space="preserve"> </v>
      </c>
      <c r="I16" s="33" t="str">
        <f>IF($E16&gt;=1,$M16*I$9*$E16, " ")</f>
        <v xml:space="preserve"> </v>
      </c>
      <c r="J16" s="33" t="str">
        <f>IF($E16&gt;=1,$M16*J$9*$E16, " ")</f>
        <v xml:space="preserve"> </v>
      </c>
      <c r="K16" s="23"/>
      <c r="M16" s="65">
        <v>40</v>
      </c>
      <c r="N16" s="91">
        <f>M16*$N$9</f>
        <v>10</v>
      </c>
      <c r="O16" s="91">
        <f>M16*$O$9</f>
        <v>20</v>
      </c>
      <c r="P16" s="91">
        <f>M16*$P$9</f>
        <v>30</v>
      </c>
      <c r="Q16" s="106">
        <f t="shared" si="1"/>
        <v>40</v>
      </c>
      <c r="R16" s="211">
        <f t="shared" ref="R16" si="4">(N16/N17*$G$56)+(O16/O17*$H$56)+(P16/P17*$I$56)+(Q16/Q17*$J$56)</f>
        <v>6.3732541111712289</v>
      </c>
    </row>
    <row r="17" spans="1:18" ht="15" hidden="1" customHeight="1" thickBot="1">
      <c r="A17" s="177"/>
      <c r="B17" s="281"/>
      <c r="C17" s="281"/>
      <c r="D17" s="195"/>
      <c r="E17" s="283"/>
      <c r="F17" s="34" t="str">
        <f>IF($E16&gt;=1,M17*$E16," ")</f>
        <v xml:space="preserve"> </v>
      </c>
      <c r="G17" s="34" t="str">
        <f>IF($E16&gt;=1,N17*$E16," ")</f>
        <v xml:space="preserve"> </v>
      </c>
      <c r="H17" s="34" t="str">
        <f>IF($E16&gt;=1,O17*$E16," ")</f>
        <v xml:space="preserve"> </v>
      </c>
      <c r="I17" s="34" t="str">
        <f>IF($E16&gt;=1,P17*$E16," ")</f>
        <v xml:space="preserve"> </v>
      </c>
      <c r="J17" s="34" t="str">
        <f>IF($E16&gt;=1,Q17*$E16," ")</f>
        <v xml:space="preserve"> </v>
      </c>
      <c r="K17" s="23"/>
      <c r="M17" s="66">
        <v>11.34</v>
      </c>
      <c r="N17" s="98">
        <v>1.31</v>
      </c>
      <c r="O17" s="99">
        <v>2.73</v>
      </c>
      <c r="P17" s="99">
        <v>5.42</v>
      </c>
      <c r="Q17" s="172">
        <v>10.96</v>
      </c>
      <c r="R17" s="212"/>
    </row>
    <row r="18" spans="1:18" ht="15" hidden="1" customHeight="1">
      <c r="A18" s="177"/>
      <c r="B18" s="280" t="s">
        <v>150</v>
      </c>
      <c r="C18" s="192"/>
      <c r="D18" s="194" t="s">
        <v>84</v>
      </c>
      <c r="E18" s="282"/>
      <c r="F18" s="33" t="str">
        <f>IF($E18&gt;=1,M18*$E18, " ")</f>
        <v xml:space="preserve"> </v>
      </c>
      <c r="G18" s="33" t="str">
        <f>IF($E18&gt;=1,M18*$G$9*$E18, " ")</f>
        <v xml:space="preserve"> </v>
      </c>
      <c r="H18" s="33" t="str">
        <f>IF($E18&gt;=1,$M18*H$9*$E18, " ")</f>
        <v xml:space="preserve"> </v>
      </c>
      <c r="I18" s="33" t="str">
        <f>IF($E18&gt;=1,$M18*I$9*$E18, " ")</f>
        <v xml:space="preserve"> </v>
      </c>
      <c r="J18" s="33" t="str">
        <f>IF($E18&gt;=1,$M18*J$9*$E18, " ")</f>
        <v xml:space="preserve"> </v>
      </c>
      <c r="K18" s="23"/>
      <c r="M18" s="65">
        <v>45</v>
      </c>
      <c r="N18" s="91">
        <f>M18*$N$9</f>
        <v>11.25</v>
      </c>
      <c r="O18" s="91">
        <f>M18*$O$9</f>
        <v>22.5</v>
      </c>
      <c r="P18" s="91">
        <f>M18*$P$9</f>
        <v>33.75</v>
      </c>
      <c r="Q18" s="106">
        <f t="shared" si="1"/>
        <v>45</v>
      </c>
      <c r="R18" s="211">
        <f t="shared" ref="R18" si="5">(N18/N19*$G$56)+(O18/O19*$H$56)+(P18/P19*$I$56)+(Q18/Q19*$J$56)</f>
        <v>6.3913073490353405</v>
      </c>
    </row>
    <row r="19" spans="1:18" ht="15" hidden="1" customHeight="1" thickBot="1">
      <c r="A19" s="177"/>
      <c r="B19" s="281"/>
      <c r="C19" s="193"/>
      <c r="D19" s="195"/>
      <c r="E19" s="283"/>
      <c r="F19" s="34" t="str">
        <f>IF($E18&gt;=1,M19*$E18," ")</f>
        <v xml:space="preserve"> </v>
      </c>
      <c r="G19" s="34" t="str">
        <f>IF($E18&gt;=1,N19*$E18," ")</f>
        <v xml:space="preserve"> </v>
      </c>
      <c r="H19" s="34" t="str">
        <f>IF($E18&gt;=1,O19*$E18," ")</f>
        <v xml:space="preserve"> </v>
      </c>
      <c r="I19" s="34" t="str">
        <f>IF($E18&gt;=1,P19*$E18," ")</f>
        <v xml:space="preserve"> </v>
      </c>
      <c r="J19" s="34" t="str">
        <f>IF($E18&gt;=1,Q19*$E18," ")</f>
        <v xml:space="preserve"> </v>
      </c>
      <c r="K19" s="23"/>
      <c r="M19" s="66">
        <v>13.61</v>
      </c>
      <c r="N19" s="98">
        <v>1.41</v>
      </c>
      <c r="O19" s="99">
        <v>3.1</v>
      </c>
      <c r="P19" s="99">
        <v>6.11</v>
      </c>
      <c r="Q19" s="172">
        <v>13.01</v>
      </c>
      <c r="R19" s="212"/>
    </row>
    <row r="20" spans="1:18" ht="15" hidden="1" customHeight="1">
      <c r="A20" s="177"/>
      <c r="B20" s="280" t="s">
        <v>151</v>
      </c>
      <c r="C20" s="192"/>
      <c r="D20" s="194" t="s">
        <v>152</v>
      </c>
      <c r="E20" s="282"/>
      <c r="F20" s="33" t="str">
        <f>IF($E20&gt;=1,M20*$E20, " ")</f>
        <v xml:space="preserve"> </v>
      </c>
      <c r="G20" s="33" t="str">
        <f>IF($E20&gt;=1,M20*$G$9*$E20, " ")</f>
        <v xml:space="preserve"> </v>
      </c>
      <c r="H20" s="33" t="str">
        <f>IF($E20&gt;=1,$M20*H$9*$E20, " ")</f>
        <v xml:space="preserve"> </v>
      </c>
      <c r="I20" s="33" t="str">
        <f>IF($E20&gt;=1,$M20*I$9*$E20, " ")</f>
        <v xml:space="preserve"> </v>
      </c>
      <c r="J20" s="33" t="str">
        <f>IF($E20&gt;=1,$M20*J$9*$E20, " ")</f>
        <v xml:space="preserve"> </v>
      </c>
      <c r="K20" s="23"/>
      <c r="M20" s="65">
        <v>50</v>
      </c>
      <c r="N20" s="91">
        <f>M20*$N$9</f>
        <v>12.5</v>
      </c>
      <c r="O20" s="91">
        <f>M20*$O$9</f>
        <v>25</v>
      </c>
      <c r="P20" s="91">
        <f>M20*$P$9</f>
        <v>37.5</v>
      </c>
      <c r="Q20" s="106">
        <f t="shared" si="1"/>
        <v>50</v>
      </c>
      <c r="R20" s="211">
        <f t="shared" ref="R20" si="6">(N20/N21*$G$56)+(O20/O21*$H$56)+(P20/P21*$I$56)+(Q20/Q21*$J$56)</f>
        <v>6.3040262008120713</v>
      </c>
    </row>
    <row r="21" spans="1:18" ht="15" hidden="1" customHeight="1" thickBot="1">
      <c r="A21" s="177"/>
      <c r="B21" s="281"/>
      <c r="C21" s="193"/>
      <c r="D21" s="195"/>
      <c r="E21" s="283"/>
      <c r="F21" s="34" t="str">
        <f>IF($E20&gt;=1,M21*$E20," ")</f>
        <v xml:space="preserve"> </v>
      </c>
      <c r="G21" s="34" t="str">
        <f>IF($E20&gt;=1,N21*$E20," ")</f>
        <v xml:space="preserve"> </v>
      </c>
      <c r="H21" s="34" t="str">
        <f>IF($E20&gt;=1,O21*$E20," ")</f>
        <v xml:space="preserve"> </v>
      </c>
      <c r="I21" s="34" t="str">
        <f>IF($E20&gt;=1,P21*$E20," ")</f>
        <v xml:space="preserve"> </v>
      </c>
      <c r="J21" s="34" t="str">
        <f>IF($E20&gt;=1,Q21*$E20," ")</f>
        <v xml:space="preserve"> </v>
      </c>
      <c r="K21" s="23"/>
      <c r="M21" s="66">
        <v>16.559999999999999</v>
      </c>
      <c r="N21" s="99">
        <v>1.46</v>
      </c>
      <c r="O21" s="99">
        <v>3.46</v>
      </c>
      <c r="P21" s="99">
        <v>7.37</v>
      </c>
      <c r="Q21" s="172">
        <f t="shared" si="1"/>
        <v>16.559999999999999</v>
      </c>
      <c r="R21" s="212"/>
    </row>
    <row r="22" spans="1:18" ht="15.75" customHeight="1">
      <c r="A22" s="244" t="s">
        <v>174</v>
      </c>
      <c r="B22" s="196" t="s">
        <v>125</v>
      </c>
      <c r="C22" s="198" t="s">
        <v>46</v>
      </c>
      <c r="D22" s="198" t="s">
        <v>84</v>
      </c>
      <c r="E22" s="284"/>
      <c r="F22" s="40" t="str">
        <f>IF($E22&gt;=1,M22*$E22, " ")</f>
        <v xml:space="preserve"> </v>
      </c>
      <c r="G22" s="40" t="str">
        <f>IF($E22&gt;=1,N22*$E22, " ")</f>
        <v xml:space="preserve"> </v>
      </c>
      <c r="H22" s="40" t="str">
        <f>IF($E22&gt;=1,O22*$E22, " ")</f>
        <v xml:space="preserve"> </v>
      </c>
      <c r="I22" s="40" t="str">
        <f>IF($E22&gt;=1,P22*$E22, " ")</f>
        <v xml:space="preserve"> </v>
      </c>
      <c r="J22" s="40" t="str">
        <f>IF($E22&gt;=1,Q22*$E22, " ")</f>
        <v xml:space="preserve"> </v>
      </c>
      <c r="K22" s="23"/>
      <c r="M22" s="65">
        <v>44.8</v>
      </c>
      <c r="N22" s="137">
        <f>N10+N10</f>
        <v>11.2</v>
      </c>
      <c r="O22" s="38">
        <f t="shared" ref="O22:P22" si="7">O10+O10</f>
        <v>22.4</v>
      </c>
      <c r="P22" s="38">
        <f t="shared" si="7"/>
        <v>33.599999999999994</v>
      </c>
      <c r="Q22" s="39">
        <f>M22</f>
        <v>44.8</v>
      </c>
      <c r="R22" s="211">
        <f>(N22/N23*$G$56)+(O22/O23*$H$56)+(P22/P23*$I$56)+(Q22/Q23*$J$56)</f>
        <v>6.315870445344129</v>
      </c>
    </row>
    <row r="23" spans="1:18" ht="16.5" customHeight="1" thickBot="1">
      <c r="A23" s="244"/>
      <c r="B23" s="197"/>
      <c r="C23" s="199"/>
      <c r="D23" s="199"/>
      <c r="E23" s="285"/>
      <c r="F23" s="41" t="str">
        <f>IF($E22&gt;=1,M23*$E22," ")</f>
        <v xml:space="preserve"> </v>
      </c>
      <c r="G23" s="41" t="str">
        <f>IF($E22&gt;=1,N23*$E22," ")</f>
        <v xml:space="preserve"> </v>
      </c>
      <c r="H23" s="41" t="str">
        <f>IF($E22&gt;=1,O23*$E22," ")</f>
        <v xml:space="preserve"> </v>
      </c>
      <c r="I23" s="41" t="str">
        <f>IF($E22&gt;=1,P23*$E22," ")</f>
        <v xml:space="preserve"> </v>
      </c>
      <c r="J23" s="41" t="str">
        <f>IF($E22&gt;=1,Q23*$E22," ")</f>
        <v xml:space="preserve"> </v>
      </c>
      <c r="K23" s="23"/>
      <c r="L23" s="175"/>
      <c r="M23" s="66">
        <v>10.4</v>
      </c>
      <c r="N23" s="35">
        <f>N11+N11</f>
        <v>1.9</v>
      </c>
      <c r="O23" s="36">
        <f>O11+O11</f>
        <v>3.2</v>
      </c>
      <c r="P23" s="36">
        <f>P11+P11</f>
        <v>5.12</v>
      </c>
      <c r="Q23" s="37">
        <f>M23</f>
        <v>10.4</v>
      </c>
      <c r="R23" s="212"/>
    </row>
    <row r="24" spans="1:18" ht="15" customHeight="1">
      <c r="A24" s="244"/>
      <c r="B24" s="192" t="s">
        <v>153</v>
      </c>
      <c r="C24" s="194" t="s">
        <v>32</v>
      </c>
      <c r="D24" s="194" t="s">
        <v>58</v>
      </c>
      <c r="E24" s="282"/>
      <c r="F24" s="33" t="str">
        <f>IF($E24&gt;=1,M24*$E24, " ")</f>
        <v xml:space="preserve"> </v>
      </c>
      <c r="G24" s="33" t="str">
        <f>IF($E24&gt;=1,N24*$E24, " ")</f>
        <v xml:space="preserve"> </v>
      </c>
      <c r="H24" s="33" t="str">
        <f>IF($E24&gt;=1,O24*$E24, " ")</f>
        <v xml:space="preserve"> </v>
      </c>
      <c r="I24" s="33" t="str">
        <f>IF($E24&gt;=1,P24*$E24, " ")</f>
        <v xml:space="preserve"> </v>
      </c>
      <c r="J24" s="33" t="str">
        <f>IF($E24&gt;=1,Q24*$E24, " ")</f>
        <v xml:space="preserve"> </v>
      </c>
      <c r="K24" s="23"/>
      <c r="M24" s="65">
        <v>50.4</v>
      </c>
      <c r="N24" s="137">
        <f t="shared" ref="N24:P25" si="8">N12+N10</f>
        <v>12.6</v>
      </c>
      <c r="O24" s="38">
        <f t="shared" si="8"/>
        <v>25.2</v>
      </c>
      <c r="P24" s="38">
        <f t="shared" si="8"/>
        <v>37.799999999999997</v>
      </c>
      <c r="Q24" s="39">
        <f t="shared" ref="Q24:Q51" si="9">M24</f>
        <v>50.4</v>
      </c>
      <c r="R24" s="211">
        <f t="shared" ref="R24" si="10">(N24/N25*$G$56)+(O24/O25*$H$56)+(P24/P25*$I$56)+(Q24/Q25*$J$56)</f>
        <v>6.1983627502905607</v>
      </c>
    </row>
    <row r="25" spans="1:18" ht="15.75" thickBot="1">
      <c r="A25" s="244"/>
      <c r="B25" s="193"/>
      <c r="C25" s="195"/>
      <c r="D25" s="195"/>
      <c r="E25" s="283"/>
      <c r="F25" s="34" t="str">
        <f>IF($E24&gt;=1,M25*$E24," ")</f>
        <v xml:space="preserve"> </v>
      </c>
      <c r="G25" s="34" t="str">
        <f>IF($E24&gt;=1,N25*$E24," ")</f>
        <v xml:space="preserve"> </v>
      </c>
      <c r="H25" s="34" t="str">
        <f>IF($E24&gt;=1,O25*$E24," ")</f>
        <v xml:space="preserve"> </v>
      </c>
      <c r="I25" s="34" t="str">
        <f>IF($E24&gt;=1,P25*$E24," ")</f>
        <v xml:space="preserve"> </v>
      </c>
      <c r="J25" s="34" t="str">
        <f>IF($E24&gt;=1,Q25*$E24," ")</f>
        <v xml:space="preserve"> </v>
      </c>
      <c r="K25" s="23"/>
      <c r="L25" s="175"/>
      <c r="M25" s="66">
        <v>12.48</v>
      </c>
      <c r="N25" s="35">
        <f t="shared" si="8"/>
        <v>2.09</v>
      </c>
      <c r="O25" s="36">
        <f t="shared" si="8"/>
        <v>3.5700000000000003</v>
      </c>
      <c r="P25" s="36">
        <f t="shared" si="8"/>
        <v>6.15</v>
      </c>
      <c r="Q25" s="37">
        <f t="shared" si="9"/>
        <v>12.48</v>
      </c>
      <c r="R25" s="212"/>
    </row>
    <row r="26" spans="1:18" ht="15" customHeight="1">
      <c r="A26" s="244"/>
      <c r="B26" s="192" t="s">
        <v>156</v>
      </c>
      <c r="C26" s="198" t="s">
        <v>33</v>
      </c>
      <c r="D26" s="198" t="s">
        <v>154</v>
      </c>
      <c r="E26" s="284"/>
      <c r="F26" s="40" t="str">
        <f>IF($E26&gt;=1,M26*$E26, " ")</f>
        <v xml:space="preserve"> </v>
      </c>
      <c r="G26" s="40" t="str">
        <f>IF($E26&gt;=1,N26*$E26, " ")</f>
        <v xml:space="preserve"> </v>
      </c>
      <c r="H26" s="40" t="str">
        <f>IF($E26&gt;=1,O26*$E26, " ")</f>
        <v xml:space="preserve"> </v>
      </c>
      <c r="I26" s="40" t="str">
        <f>IF($E26&gt;=1,P26*$E26, " ")</f>
        <v xml:space="preserve"> </v>
      </c>
      <c r="J26" s="40" t="str">
        <f>IF($E26&gt;=1,Q26*$E26, " ")</f>
        <v xml:space="preserve"> </v>
      </c>
      <c r="K26" s="23"/>
      <c r="L26" s="175"/>
      <c r="M26" s="65">
        <v>55.9</v>
      </c>
      <c r="N26" s="137">
        <f t="shared" ref="N26:P27" si="11">N14+N10</f>
        <v>13.975</v>
      </c>
      <c r="O26" s="38">
        <f t="shared" si="11"/>
        <v>27.95</v>
      </c>
      <c r="P26" s="38">
        <f t="shared" si="11"/>
        <v>41.924999999999997</v>
      </c>
      <c r="Q26" s="39">
        <f t="shared" si="9"/>
        <v>55.9</v>
      </c>
      <c r="R26" s="211">
        <f t="shared" ref="R26" si="12">(N26/N27*$G$56)+(O26/O27*$H$56)+(P26/P27*$I$56)+(Q26/Q27*$J$56)</f>
        <v>6.436198725392396</v>
      </c>
    </row>
    <row r="27" spans="1:18" ht="16.5" customHeight="1" thickBot="1">
      <c r="A27" s="244"/>
      <c r="B27" s="193"/>
      <c r="C27" s="199"/>
      <c r="D27" s="199"/>
      <c r="E27" s="285"/>
      <c r="F27" s="41" t="str">
        <f>IF($E26&gt;=1,M27*$E26," ")</f>
        <v xml:space="preserve"> </v>
      </c>
      <c r="G27" s="41" t="str">
        <f>IF($E26&gt;=1,N27*$E26," ")</f>
        <v xml:space="preserve"> </v>
      </c>
      <c r="H27" s="41" t="str">
        <f>IF($E26&gt;=1,O27*$E26," ")</f>
        <v xml:space="preserve"> </v>
      </c>
      <c r="I27" s="41" t="str">
        <f>IF($E26&gt;=1,P27*$E26," ")</f>
        <v xml:space="preserve"> </v>
      </c>
      <c r="J27" s="41" t="str">
        <f>IF($E26&gt;=1,Q27*$E26," ")</f>
        <v xml:space="preserve"> </v>
      </c>
      <c r="K27" s="23"/>
      <c r="L27" s="175"/>
      <c r="M27" s="66">
        <v>14.16</v>
      </c>
      <c r="N27" s="35">
        <f t="shared" si="11"/>
        <v>2.1799999999999997</v>
      </c>
      <c r="O27" s="36">
        <f t="shared" si="11"/>
        <v>3.77</v>
      </c>
      <c r="P27" s="36">
        <f t="shared" si="11"/>
        <v>6.67</v>
      </c>
      <c r="Q27" s="37">
        <f t="shared" si="9"/>
        <v>14.16</v>
      </c>
      <c r="R27" s="212"/>
    </row>
    <row r="28" spans="1:18" ht="15" customHeight="1">
      <c r="A28" s="244"/>
      <c r="B28" s="192" t="s">
        <v>157</v>
      </c>
      <c r="C28" s="194" t="s">
        <v>44</v>
      </c>
      <c r="D28" s="194" t="s">
        <v>83</v>
      </c>
      <c r="E28" s="282"/>
      <c r="F28" s="33" t="str">
        <f>IF($E28&gt;=1,M28*$E28, " ")</f>
        <v xml:space="preserve"> </v>
      </c>
      <c r="G28" s="33" t="str">
        <f>IF($E28&gt;=1,N28*$E28, " ")</f>
        <v xml:space="preserve"> </v>
      </c>
      <c r="H28" s="33" t="str">
        <f>IF($E28&gt;=1,O28*$E28, " ")</f>
        <v xml:space="preserve"> </v>
      </c>
      <c r="I28" s="33" t="str">
        <f>IF($E28&gt;=1,P28*$E28, " ")</f>
        <v xml:space="preserve"> </v>
      </c>
      <c r="J28" s="33" t="str">
        <f>IF($E28&gt;=1,Q28*$E28, " ")</f>
        <v xml:space="preserve"> </v>
      </c>
      <c r="K28" s="23"/>
      <c r="L28" s="175"/>
      <c r="M28" s="65">
        <v>67.2</v>
      </c>
      <c r="N28" s="137">
        <f t="shared" ref="N28:P29" si="13">N10+N10+N10</f>
        <v>16.799999999999997</v>
      </c>
      <c r="O28" s="38">
        <f t="shared" si="13"/>
        <v>33.599999999999994</v>
      </c>
      <c r="P28" s="38">
        <f t="shared" si="13"/>
        <v>50.399999999999991</v>
      </c>
      <c r="Q28" s="39">
        <f t="shared" si="9"/>
        <v>67.2</v>
      </c>
      <c r="R28" s="211">
        <f t="shared" ref="R28" si="14">(N28/N29*$G$56)+(O28/O29*$H$56)+(P28/P29*$I$56)+(Q28/Q29*$J$56)</f>
        <v>6.3158704453441281</v>
      </c>
    </row>
    <row r="29" spans="1:18" ht="15.75" thickBot="1">
      <c r="A29" s="244"/>
      <c r="B29" s="193"/>
      <c r="C29" s="195"/>
      <c r="D29" s="195"/>
      <c r="E29" s="283"/>
      <c r="F29" s="34" t="str">
        <f>IF($E28&gt;=1,M29*$E28," ")</f>
        <v xml:space="preserve"> </v>
      </c>
      <c r="G29" s="34" t="str">
        <f>IF($E28&gt;=1,N29*$E28," ")</f>
        <v xml:space="preserve"> </v>
      </c>
      <c r="H29" s="34" t="str">
        <f>IF($E28&gt;=1,O29*$E28," ")</f>
        <v xml:space="preserve"> </v>
      </c>
      <c r="I29" s="34" t="str">
        <f>IF($E28&gt;=1,P29*$E28," ")</f>
        <v xml:space="preserve"> </v>
      </c>
      <c r="J29" s="34" t="str">
        <f>IF($E28&gt;=1,Q29*$E28," ")</f>
        <v xml:space="preserve"> </v>
      </c>
      <c r="K29" s="23"/>
      <c r="L29" s="175"/>
      <c r="M29" s="66">
        <v>15.6</v>
      </c>
      <c r="N29" s="35">
        <f t="shared" si="13"/>
        <v>2.8499999999999996</v>
      </c>
      <c r="O29" s="36">
        <f t="shared" si="13"/>
        <v>4.8000000000000007</v>
      </c>
      <c r="P29" s="36">
        <f t="shared" si="13"/>
        <v>7.68</v>
      </c>
      <c r="Q29" s="37">
        <f t="shared" si="9"/>
        <v>15.6</v>
      </c>
      <c r="R29" s="212"/>
    </row>
    <row r="30" spans="1:18" ht="15" customHeight="1">
      <c r="A30" s="244"/>
      <c r="B30" s="192" t="s">
        <v>158</v>
      </c>
      <c r="C30" s="198" t="s">
        <v>43</v>
      </c>
      <c r="D30" s="198" t="s">
        <v>82</v>
      </c>
      <c r="E30" s="284"/>
      <c r="F30" s="40" t="str">
        <f>IF($E30&gt;=1,M30*$E30, " ")</f>
        <v xml:space="preserve"> </v>
      </c>
      <c r="G30" s="40" t="str">
        <f>IF($E30&gt;=1,N30*$E30, " ")</f>
        <v xml:space="preserve"> </v>
      </c>
      <c r="H30" s="40" t="str">
        <f>IF($E30&gt;=1,O30*$E30, " ")</f>
        <v xml:space="preserve"> </v>
      </c>
      <c r="I30" s="40" t="str">
        <f>IF($E30&gt;=1,P30*$E30, " ")</f>
        <v xml:space="preserve"> </v>
      </c>
      <c r="J30" s="40" t="str">
        <f>IF($E30&gt;=1,Q30*$E30, " ")</f>
        <v xml:space="preserve"> </v>
      </c>
      <c r="K30" s="23"/>
      <c r="L30" s="175"/>
      <c r="M30" s="65">
        <v>72.8</v>
      </c>
      <c r="N30" s="137">
        <f t="shared" ref="N30:P31" si="15">N12+N10+N10</f>
        <v>18.2</v>
      </c>
      <c r="O30" s="38">
        <f t="shared" si="15"/>
        <v>36.4</v>
      </c>
      <c r="P30" s="38">
        <f t="shared" si="15"/>
        <v>54.599999999999994</v>
      </c>
      <c r="Q30" s="39">
        <f t="shared" si="9"/>
        <v>72.8</v>
      </c>
      <c r="R30" s="211">
        <f t="shared" ref="R30" si="16">(N30/N31*$G$56)+(O30/O31*$H$56)+(P30/P31*$I$56)+(Q30/Q31*$J$56)</f>
        <v>6.2320790413497118</v>
      </c>
    </row>
    <row r="31" spans="1:18" ht="15.75" thickBot="1">
      <c r="A31" s="244"/>
      <c r="B31" s="193"/>
      <c r="C31" s="199"/>
      <c r="D31" s="199"/>
      <c r="E31" s="285"/>
      <c r="F31" s="41" t="str">
        <f>IF($E30&gt;=1,M31*$E30," ")</f>
        <v xml:space="preserve"> </v>
      </c>
      <c r="G31" s="41" t="str">
        <f>IF($E30&gt;=1,N31*$E30," ")</f>
        <v xml:space="preserve"> </v>
      </c>
      <c r="H31" s="41" t="str">
        <f>IF($E30&gt;=1,O31*$E30," ")</f>
        <v xml:space="preserve"> </v>
      </c>
      <c r="I31" s="41" t="str">
        <f>IF($E30&gt;=1,P31*$E30," ")</f>
        <v xml:space="preserve"> </v>
      </c>
      <c r="J31" s="41" t="str">
        <f>IF($E30&gt;=1,Q31*$E30," ")</f>
        <v xml:space="preserve"> </v>
      </c>
      <c r="K31" s="23"/>
      <c r="L31" s="175"/>
      <c r="M31" s="66">
        <v>17.68</v>
      </c>
      <c r="N31" s="35">
        <f t="shared" si="15"/>
        <v>3.04</v>
      </c>
      <c r="O31" s="36">
        <f t="shared" si="15"/>
        <v>5.17</v>
      </c>
      <c r="P31" s="36">
        <f t="shared" si="15"/>
        <v>8.7100000000000009</v>
      </c>
      <c r="Q31" s="37">
        <f t="shared" si="9"/>
        <v>17.68</v>
      </c>
      <c r="R31" s="212"/>
    </row>
    <row r="32" spans="1:18" ht="15" customHeight="1">
      <c r="A32" s="244"/>
      <c r="B32" s="192" t="s">
        <v>159</v>
      </c>
      <c r="C32" s="194" t="s">
        <v>131</v>
      </c>
      <c r="D32" s="194" t="s">
        <v>81</v>
      </c>
      <c r="E32" s="282"/>
      <c r="F32" s="33" t="str">
        <f>IF($E32&gt;=1,M32*$E32, " ")</f>
        <v xml:space="preserve"> </v>
      </c>
      <c r="G32" s="33" t="str">
        <f>IF($E32&gt;=1,N32*$E32, " ")</f>
        <v xml:space="preserve"> </v>
      </c>
      <c r="H32" s="33" t="str">
        <f>IF($E32&gt;=1,O32*$E32, " ")</f>
        <v xml:space="preserve"> </v>
      </c>
      <c r="I32" s="33" t="str">
        <f>IF($E32&gt;=1,P32*$E32, " ")</f>
        <v xml:space="preserve"> </v>
      </c>
      <c r="J32" s="33" t="str">
        <f>IF($E32&gt;=1,Q32*$E32, " ")</f>
        <v xml:space="preserve"> </v>
      </c>
      <c r="K32" s="23"/>
      <c r="L32" s="175"/>
      <c r="M32" s="65">
        <v>78.3</v>
      </c>
      <c r="N32" s="137">
        <f t="shared" ref="N32:P33" si="17">N14+N10+N10</f>
        <v>19.574999999999999</v>
      </c>
      <c r="O32" s="38">
        <f t="shared" si="17"/>
        <v>39.15</v>
      </c>
      <c r="P32" s="38">
        <f t="shared" si="17"/>
        <v>58.724999999999994</v>
      </c>
      <c r="Q32" s="39">
        <f t="shared" si="9"/>
        <v>78.3</v>
      </c>
      <c r="R32" s="211">
        <f t="shared" ref="R32" si="18">(N32/N33*$G$56)+(O32/O33*$H$56)+(P32/P33*$I$56)+(Q32/Q33*$J$56)</f>
        <v>6.3966799702823955</v>
      </c>
    </row>
    <row r="33" spans="1:18" ht="15.75" thickBot="1">
      <c r="A33" s="244"/>
      <c r="B33" s="193"/>
      <c r="C33" s="195"/>
      <c r="D33" s="195"/>
      <c r="E33" s="283"/>
      <c r="F33" s="34" t="str">
        <f>IF($E32&gt;=1,M33*$E32," ")</f>
        <v xml:space="preserve"> </v>
      </c>
      <c r="G33" s="34" t="str">
        <f>IF($E32&gt;=1,N33*$E32," ")</f>
        <v xml:space="preserve"> </v>
      </c>
      <c r="H33" s="34" t="str">
        <f>IF($E32&gt;=1,O33*$E32," ")</f>
        <v xml:space="preserve"> </v>
      </c>
      <c r="I33" s="34" t="str">
        <f>IF($E32&gt;=1,P33*$E32," ")</f>
        <v xml:space="preserve"> </v>
      </c>
      <c r="J33" s="34" t="str">
        <f>IF($E32&gt;=1,Q33*$E32," ")</f>
        <v xml:space="preserve"> </v>
      </c>
      <c r="K33" s="23"/>
      <c r="L33" s="175"/>
      <c r="M33" s="66">
        <v>19.36</v>
      </c>
      <c r="N33" s="35">
        <f t="shared" si="17"/>
        <v>3.13</v>
      </c>
      <c r="O33" s="36">
        <f t="shared" si="17"/>
        <v>5.37</v>
      </c>
      <c r="P33" s="36">
        <f t="shared" si="17"/>
        <v>9.23</v>
      </c>
      <c r="Q33" s="37">
        <f t="shared" si="9"/>
        <v>19.36</v>
      </c>
      <c r="R33" s="212"/>
    </row>
    <row r="34" spans="1:18" ht="15" customHeight="1">
      <c r="A34" s="244"/>
      <c r="B34" s="192" t="s">
        <v>160</v>
      </c>
      <c r="C34" s="198" t="s">
        <v>133</v>
      </c>
      <c r="D34" s="198" t="s">
        <v>80</v>
      </c>
      <c r="E34" s="284"/>
      <c r="F34" s="40" t="str">
        <f>IF($E34&gt;=1,M34*$E34, " ")</f>
        <v xml:space="preserve"> </v>
      </c>
      <c r="G34" s="40" t="str">
        <f>IF($E34&gt;=1,N34*$E34, " ")</f>
        <v xml:space="preserve"> </v>
      </c>
      <c r="H34" s="40" t="str">
        <f>IF($E34&gt;=1,O34*$E34, " ")</f>
        <v xml:space="preserve"> </v>
      </c>
      <c r="I34" s="40" t="str">
        <f>IF($E34&gt;=1,P34*$E34, " ")</f>
        <v xml:space="preserve"> </v>
      </c>
      <c r="J34" s="40" t="str">
        <f>IF($E34&gt;=1,Q34*$E34, " ")</f>
        <v xml:space="preserve"> </v>
      </c>
      <c r="K34" s="23"/>
      <c r="L34" s="175"/>
      <c r="M34" s="65">
        <v>84.8</v>
      </c>
      <c r="N34" s="137">
        <f t="shared" ref="N34:P35" si="19">N16+N10+N10</f>
        <v>21.2</v>
      </c>
      <c r="O34" s="38">
        <f t="shared" si="19"/>
        <v>42.4</v>
      </c>
      <c r="P34" s="38">
        <f t="shared" si="19"/>
        <v>63.599999999999994</v>
      </c>
      <c r="Q34" s="39">
        <f t="shared" si="9"/>
        <v>84.8</v>
      </c>
      <c r="R34" s="211">
        <f t="shared" ref="R34" si="20">(N34/N35*$G$56)+(O34/O35*$H$56)+(P34/P35*$I$56)+(Q34/Q35*$J$56)</f>
        <v>6.3022369139282057</v>
      </c>
    </row>
    <row r="35" spans="1:18" ht="15.75" thickBot="1">
      <c r="A35" s="244"/>
      <c r="B35" s="193"/>
      <c r="C35" s="199"/>
      <c r="D35" s="199"/>
      <c r="E35" s="285"/>
      <c r="F35" s="41" t="str">
        <f>IF($E34&gt;=1,M35*$E34," ")</f>
        <v xml:space="preserve"> </v>
      </c>
      <c r="G35" s="41" t="str">
        <f>IF($E34&gt;=1,N35*$E34," ")</f>
        <v xml:space="preserve"> </v>
      </c>
      <c r="H35" s="41" t="str">
        <f>IF($E34&gt;=1,O35*$E34," ")</f>
        <v xml:space="preserve"> </v>
      </c>
      <c r="I35" s="41" t="str">
        <f>IF($E34&gt;=1,P35*$E34," ")</f>
        <v xml:space="preserve"> </v>
      </c>
      <c r="J35" s="41" t="str">
        <f>IF($E34&gt;=1,Q35*$E34," ")</f>
        <v xml:space="preserve"> </v>
      </c>
      <c r="K35" s="23"/>
      <c r="L35" s="175"/>
      <c r="M35" s="66">
        <v>21.36</v>
      </c>
      <c r="N35" s="35">
        <f t="shared" si="19"/>
        <v>3.21</v>
      </c>
      <c r="O35" s="36">
        <f t="shared" si="19"/>
        <v>5.93</v>
      </c>
      <c r="P35" s="36">
        <f t="shared" si="19"/>
        <v>10.540000000000001</v>
      </c>
      <c r="Q35" s="37">
        <f t="shared" si="9"/>
        <v>21.36</v>
      </c>
      <c r="R35" s="212"/>
    </row>
    <row r="36" spans="1:18" ht="15" customHeight="1">
      <c r="A36" s="244"/>
      <c r="B36" s="192" t="s">
        <v>161</v>
      </c>
      <c r="C36" s="194" t="s">
        <v>135</v>
      </c>
      <c r="D36" s="194" t="s">
        <v>79</v>
      </c>
      <c r="E36" s="282"/>
      <c r="F36" s="33" t="str">
        <f>IF($E36&gt;=1,M36*$E36, " ")</f>
        <v xml:space="preserve"> </v>
      </c>
      <c r="G36" s="33" t="str">
        <f>IF($E36&gt;=1,N36*$E36, " ")</f>
        <v xml:space="preserve"> </v>
      </c>
      <c r="H36" s="33" t="str">
        <f>IF($E36&gt;=1,O36*$E36, " ")</f>
        <v xml:space="preserve"> </v>
      </c>
      <c r="I36" s="33" t="str">
        <f>IF($E36&gt;=1,P36*$E36, " ")</f>
        <v xml:space="preserve"> </v>
      </c>
      <c r="J36" s="33" t="str">
        <f>IF($E36&gt;=1,Q36*$E36, " ")</f>
        <v xml:space="preserve"> </v>
      </c>
      <c r="K36" s="23"/>
      <c r="L36" s="175"/>
      <c r="M36" s="65">
        <v>89.4</v>
      </c>
      <c r="N36" s="137">
        <f t="shared" ref="N36:P37" si="21">N14+N14+N10</f>
        <v>22.35</v>
      </c>
      <c r="O36" s="38">
        <f t="shared" si="21"/>
        <v>44.7</v>
      </c>
      <c r="P36" s="38">
        <f t="shared" si="21"/>
        <v>67.05</v>
      </c>
      <c r="Q36" s="39">
        <f t="shared" si="9"/>
        <v>89.4</v>
      </c>
      <c r="R36" s="211">
        <f t="shared" ref="R36" si="22">(N36/N37*$G$56)+(O36/O37*$H$56)+(P36/P37*$I$56)+(Q36/Q37*$J$56)</f>
        <v>6.4743076944422766</v>
      </c>
    </row>
    <row r="37" spans="1:18" ht="15.75" thickBot="1">
      <c r="A37" s="244"/>
      <c r="B37" s="193"/>
      <c r="C37" s="195"/>
      <c r="D37" s="195"/>
      <c r="E37" s="283"/>
      <c r="F37" s="34" t="str">
        <f>IF($E36&gt;=1,M37*$E36," ")</f>
        <v xml:space="preserve"> </v>
      </c>
      <c r="G37" s="34" t="str">
        <f>IF($E36&gt;=1,N37*$E36," ")</f>
        <v xml:space="preserve"> </v>
      </c>
      <c r="H37" s="34" t="str">
        <f>IF($E36&gt;=1,O37*$E36," ")</f>
        <v xml:space="preserve"> </v>
      </c>
      <c r="I37" s="34" t="str">
        <f>IF($E36&gt;=1,P37*$E36," ")</f>
        <v xml:space="preserve"> </v>
      </c>
      <c r="J37" s="34" t="str">
        <f>IF($E36&gt;=1,Q37*$E36," ")</f>
        <v xml:space="preserve"> </v>
      </c>
      <c r="K37" s="23"/>
      <c r="L37" s="175"/>
      <c r="M37" s="66">
        <v>23.12</v>
      </c>
      <c r="N37" s="35">
        <f t="shared" si="21"/>
        <v>3.41</v>
      </c>
      <c r="O37" s="36">
        <f t="shared" si="21"/>
        <v>5.9399999999999995</v>
      </c>
      <c r="P37" s="36">
        <f t="shared" si="21"/>
        <v>10.780000000000001</v>
      </c>
      <c r="Q37" s="37">
        <f t="shared" si="9"/>
        <v>23.12</v>
      </c>
      <c r="R37" s="212"/>
    </row>
    <row r="38" spans="1:18" ht="15" customHeight="1">
      <c r="A38" s="244"/>
      <c r="B38" s="192" t="s">
        <v>162</v>
      </c>
      <c r="C38" s="198" t="s">
        <v>136</v>
      </c>
      <c r="D38" s="198" t="s">
        <v>78</v>
      </c>
      <c r="E38" s="284"/>
      <c r="F38" s="40" t="str">
        <f>IF($E38&gt;=1,M38*$E38, " ")</f>
        <v xml:space="preserve"> </v>
      </c>
      <c r="G38" s="40" t="str">
        <f>IF($E38&gt;=1,N38*$E38, " ")</f>
        <v xml:space="preserve"> </v>
      </c>
      <c r="H38" s="40" t="str">
        <f>IF($E38&gt;=1,O38*$E38, " ")</f>
        <v xml:space="preserve"> </v>
      </c>
      <c r="I38" s="40" t="str">
        <f>IF($E38&gt;=1,P38*$E38, " ")</f>
        <v xml:space="preserve"> </v>
      </c>
      <c r="J38" s="40" t="str">
        <f>IF($E38&gt;=1,Q38*$E38, " ")</f>
        <v xml:space="preserve"> </v>
      </c>
      <c r="K38" s="23"/>
      <c r="L38" s="175"/>
      <c r="M38" s="65">
        <v>95.9</v>
      </c>
      <c r="N38" s="137">
        <f t="shared" ref="N38:P39" si="23">N16+N14+N10</f>
        <v>23.975000000000001</v>
      </c>
      <c r="O38" s="38">
        <f t="shared" si="23"/>
        <v>47.95</v>
      </c>
      <c r="P38" s="38">
        <f t="shared" si="23"/>
        <v>71.924999999999997</v>
      </c>
      <c r="Q38" s="39">
        <f t="shared" si="9"/>
        <v>95.9</v>
      </c>
      <c r="R38" s="211">
        <f t="shared" ref="R38" si="24">(N38/N39*$G$56)+(O38/O39*$H$56)+(P38/P39*$I$56)+(Q38/Q39*$J$56)</f>
        <v>6.3914609126004995</v>
      </c>
    </row>
    <row r="39" spans="1:18" ht="15.75" thickBot="1">
      <c r="A39" s="244"/>
      <c r="B39" s="193"/>
      <c r="C39" s="199"/>
      <c r="D39" s="199"/>
      <c r="E39" s="285"/>
      <c r="F39" s="41" t="str">
        <f>IF($E38&gt;=1,M39*$E38," ")</f>
        <v xml:space="preserve"> </v>
      </c>
      <c r="G39" s="41" t="str">
        <f>IF($E38&gt;=1,N39*$E38," ")</f>
        <v xml:space="preserve"> </v>
      </c>
      <c r="H39" s="41" t="str">
        <f>IF($E38&gt;=1,O39*$E38," ")</f>
        <v xml:space="preserve"> </v>
      </c>
      <c r="I39" s="41" t="str">
        <f>IF($E38&gt;=1,P39*$E38," ")</f>
        <v xml:space="preserve"> </v>
      </c>
      <c r="J39" s="41" t="str">
        <f>IF($E38&gt;=1,Q39*$E38," ")</f>
        <v xml:space="preserve"> </v>
      </c>
      <c r="K39" s="23"/>
      <c r="L39" s="175"/>
      <c r="M39" s="66">
        <v>25.12</v>
      </c>
      <c r="N39" s="35">
        <f t="shared" si="23"/>
        <v>3.49</v>
      </c>
      <c r="O39" s="36">
        <f t="shared" si="23"/>
        <v>6.5</v>
      </c>
      <c r="P39" s="36">
        <f t="shared" si="23"/>
        <v>12.090000000000002</v>
      </c>
      <c r="Q39" s="37">
        <f t="shared" si="9"/>
        <v>25.12</v>
      </c>
      <c r="R39" s="212"/>
    </row>
    <row r="40" spans="1:18" ht="15" customHeight="1">
      <c r="A40" s="244"/>
      <c r="B40" s="192" t="s">
        <v>163</v>
      </c>
      <c r="C40" s="194" t="s">
        <v>36</v>
      </c>
      <c r="D40" s="194" t="s">
        <v>67</v>
      </c>
      <c r="E40" s="282"/>
      <c r="F40" s="33" t="str">
        <f>IF($E40&gt;=1,M40*$E40, " ")</f>
        <v xml:space="preserve"> </v>
      </c>
      <c r="G40" s="33" t="str">
        <f>IF($E40&gt;=1,N40*$E40, " ")</f>
        <v xml:space="preserve"> </v>
      </c>
      <c r="H40" s="33" t="str">
        <f>IF($E40&gt;=1,O40*$E40, " ")</f>
        <v xml:space="preserve"> </v>
      </c>
      <c r="I40" s="33" t="str">
        <f>IF($E40&gt;=1,P40*$E40, " ")</f>
        <v xml:space="preserve"> </v>
      </c>
      <c r="J40" s="33" t="str">
        <f>IF($E40&gt;=1,Q40*$E40, " ")</f>
        <v xml:space="preserve"> </v>
      </c>
      <c r="K40" s="23"/>
      <c r="L40" s="175"/>
      <c r="M40" s="65">
        <v>100.5</v>
      </c>
      <c r="N40" s="137">
        <f t="shared" ref="N40:P41" si="25">N14+N14+N14</f>
        <v>25.125</v>
      </c>
      <c r="O40" s="38">
        <f t="shared" si="25"/>
        <v>50.25</v>
      </c>
      <c r="P40" s="38">
        <f t="shared" si="25"/>
        <v>75.375</v>
      </c>
      <c r="Q40" s="39">
        <f t="shared" si="9"/>
        <v>100.5</v>
      </c>
      <c r="R40" s="211">
        <f t="shared" ref="R40" si="26">(N40/N41*$G$56)+(O40/O41*$H$56)+(P40/P41*$I$56)+(Q40/Q41*$J$56)</f>
        <v>6.5454555550519098</v>
      </c>
    </row>
    <row r="41" spans="1:18" ht="15.75" thickBot="1">
      <c r="A41" s="244"/>
      <c r="B41" s="193"/>
      <c r="C41" s="195"/>
      <c r="D41" s="195"/>
      <c r="E41" s="283"/>
      <c r="F41" s="34" t="str">
        <f>IF($E40&gt;=1,M41*$E40," ")</f>
        <v xml:space="preserve"> </v>
      </c>
      <c r="G41" s="34" t="str">
        <f>IF($E40&gt;=1,N41*$E40," ")</f>
        <v xml:space="preserve"> </v>
      </c>
      <c r="H41" s="34" t="str">
        <f>IF($E40&gt;=1,O41*$E40," ")</f>
        <v xml:space="preserve"> </v>
      </c>
      <c r="I41" s="34" t="str">
        <f>IF($E40&gt;=1,P41*$E40," ")</f>
        <v xml:space="preserve"> </v>
      </c>
      <c r="J41" s="34" t="str">
        <f>IF($E40&gt;=1,Q41*$E40," ")</f>
        <v xml:space="preserve"> </v>
      </c>
      <c r="K41" s="23"/>
      <c r="L41" s="175"/>
      <c r="M41" s="66">
        <v>26.88</v>
      </c>
      <c r="N41" s="35">
        <f t="shared" si="25"/>
        <v>3.69</v>
      </c>
      <c r="O41" s="36">
        <f t="shared" si="25"/>
        <v>6.51</v>
      </c>
      <c r="P41" s="36">
        <f t="shared" si="25"/>
        <v>12.330000000000002</v>
      </c>
      <c r="Q41" s="37">
        <f t="shared" si="9"/>
        <v>26.88</v>
      </c>
      <c r="R41" s="212"/>
    </row>
    <row r="42" spans="1:18" ht="15.75" customHeight="1">
      <c r="A42" s="244"/>
      <c r="B42" s="192" t="s">
        <v>164</v>
      </c>
      <c r="C42" s="198" t="s">
        <v>37</v>
      </c>
      <c r="D42" s="198" t="s">
        <v>68</v>
      </c>
      <c r="E42" s="284"/>
      <c r="F42" s="40" t="str">
        <f>IF($E42&gt;=1,M42*$E42, " ")</f>
        <v xml:space="preserve"> </v>
      </c>
      <c r="G42" s="40" t="str">
        <f>IF($E42&gt;=1,N42*$E42, " ")</f>
        <v xml:space="preserve"> </v>
      </c>
      <c r="H42" s="40" t="str">
        <f>IF($E42&gt;=1,O42*$E42, " ")</f>
        <v xml:space="preserve"> </v>
      </c>
      <c r="I42" s="40" t="str">
        <f>IF($E42&gt;=1,P42*$E42, " ")</f>
        <v xml:space="preserve"> </v>
      </c>
      <c r="J42" s="40" t="str">
        <f>IF($E42&gt;=1,Q42*$E42, " ")</f>
        <v xml:space="preserve"> </v>
      </c>
      <c r="K42" s="23"/>
      <c r="L42" s="175"/>
      <c r="M42" s="65">
        <v>107</v>
      </c>
      <c r="N42" s="137">
        <f t="shared" ref="N42:P43" si="27">N16+N14+N14</f>
        <v>26.75</v>
      </c>
      <c r="O42" s="38">
        <f t="shared" si="27"/>
        <v>53.5</v>
      </c>
      <c r="P42" s="38">
        <f t="shared" si="27"/>
        <v>80.25</v>
      </c>
      <c r="Q42" s="39">
        <f t="shared" si="9"/>
        <v>107</v>
      </c>
      <c r="R42" s="211">
        <f t="shared" ref="R42" si="28">(N42/N43*$G$56)+(O42/O43*$H$56)+(P42/P43*$I$56)+(Q42/Q43*$J$56)</f>
        <v>6.4705811327850125</v>
      </c>
    </row>
    <row r="43" spans="1:18" ht="15.75" thickBot="1">
      <c r="A43" s="244"/>
      <c r="B43" s="193"/>
      <c r="C43" s="199"/>
      <c r="D43" s="199"/>
      <c r="E43" s="285"/>
      <c r="F43" s="41" t="str">
        <f>IF($E42&gt;=1,M43*$E42," ")</f>
        <v xml:space="preserve"> </v>
      </c>
      <c r="G43" s="41" t="str">
        <f>IF($E42&gt;=1,N43*$E42," ")</f>
        <v xml:space="preserve"> </v>
      </c>
      <c r="H43" s="41" t="str">
        <f>IF($E42&gt;=1,O43*$E42," ")</f>
        <v xml:space="preserve"> </v>
      </c>
      <c r="I43" s="41" t="str">
        <f>IF($E42&gt;=1,P43*$E42," ")</f>
        <v xml:space="preserve"> </v>
      </c>
      <c r="J43" s="41" t="str">
        <f>IF($E42&gt;=1,Q43*$E42," ")</f>
        <v xml:space="preserve"> </v>
      </c>
      <c r="K43" s="23"/>
      <c r="L43" s="175"/>
      <c r="M43" s="66">
        <v>28.88</v>
      </c>
      <c r="N43" s="35">
        <f t="shared" si="27"/>
        <v>3.77</v>
      </c>
      <c r="O43" s="36">
        <f t="shared" si="27"/>
        <v>7.07</v>
      </c>
      <c r="P43" s="36">
        <f t="shared" si="27"/>
        <v>13.64</v>
      </c>
      <c r="Q43" s="37">
        <f t="shared" si="9"/>
        <v>28.88</v>
      </c>
      <c r="R43" s="212"/>
    </row>
    <row r="44" spans="1:18" ht="15.75" customHeight="1">
      <c r="A44" s="244"/>
      <c r="B44" s="192" t="s">
        <v>165</v>
      </c>
      <c r="C44" s="194" t="s">
        <v>42</v>
      </c>
      <c r="D44" s="194" t="s">
        <v>69</v>
      </c>
      <c r="E44" s="282"/>
      <c r="F44" s="33" t="str">
        <f>IF($E44&gt;=1,M44*$E44, " ")</f>
        <v xml:space="preserve"> </v>
      </c>
      <c r="G44" s="33" t="str">
        <f>IF($E44&gt;=1,N44*$E44, " ")</f>
        <v xml:space="preserve"> </v>
      </c>
      <c r="H44" s="33" t="str">
        <f>IF($E44&gt;=1,O44*$E44, " ")</f>
        <v xml:space="preserve"> </v>
      </c>
      <c r="I44" s="33" t="str">
        <f>IF($E44&gt;=1,P44*$E44, " ")</f>
        <v xml:space="preserve"> </v>
      </c>
      <c r="J44" s="33" t="str">
        <f>IF($E44&gt;=1,Q44*$E44, " ")</f>
        <v xml:space="preserve"> </v>
      </c>
      <c r="K44" s="23"/>
      <c r="L44" s="175"/>
      <c r="M44" s="65">
        <v>113.5</v>
      </c>
      <c r="N44" s="137">
        <f>+N16+N16+N14</f>
        <v>28.375</v>
      </c>
      <c r="O44" s="38">
        <f>+O16+O16+O14</f>
        <v>56.75</v>
      </c>
      <c r="P44" s="38">
        <f>+P16+P16+P14</f>
        <v>85.125</v>
      </c>
      <c r="Q44" s="39">
        <f t="shared" si="9"/>
        <v>113.5</v>
      </c>
      <c r="R44" s="211">
        <f t="shared" ref="R44" si="29">(N44/N45*$G$56)+(O44/O45*$H$56)+(P44/P45*$I$56)+(Q44/Q45*$J$56)</f>
        <v>6.4147501953663877</v>
      </c>
    </row>
    <row r="45" spans="1:18" ht="15.75" thickBot="1">
      <c r="A45" s="244"/>
      <c r="B45" s="193"/>
      <c r="C45" s="195"/>
      <c r="D45" s="195"/>
      <c r="E45" s="283"/>
      <c r="F45" s="34" t="str">
        <f>IF($E44&gt;=1,M45*$E44," ")</f>
        <v xml:space="preserve"> </v>
      </c>
      <c r="G45" s="34" t="str">
        <f>IF($E44&gt;=1,N45*$E44," ")</f>
        <v xml:space="preserve"> </v>
      </c>
      <c r="H45" s="34" t="str">
        <f>IF($E44&gt;=1,O45*$E44," ")</f>
        <v xml:space="preserve"> </v>
      </c>
      <c r="I45" s="34" t="str">
        <f>IF($E44&gt;=1,P45*$E44," ")</f>
        <v xml:space="preserve"> </v>
      </c>
      <c r="J45" s="34" t="str">
        <f>IF($E44&gt;=1,Q45*$E44," ")</f>
        <v xml:space="preserve"> </v>
      </c>
      <c r="K45" s="23"/>
      <c r="L45" s="175"/>
      <c r="M45" s="66">
        <v>30.88</v>
      </c>
      <c r="N45" s="35">
        <f>N17+N17+N15</f>
        <v>3.85</v>
      </c>
      <c r="O45" s="36">
        <f>O17+O17+O15</f>
        <v>7.63</v>
      </c>
      <c r="P45" s="36">
        <f>P17+P17+P15</f>
        <v>14.95</v>
      </c>
      <c r="Q45" s="37">
        <f t="shared" si="9"/>
        <v>30.88</v>
      </c>
      <c r="R45" s="212"/>
    </row>
    <row r="46" spans="1:18" ht="15.75" customHeight="1">
      <c r="A46" s="244"/>
      <c r="B46" s="192" t="s">
        <v>166</v>
      </c>
      <c r="C46" s="198" t="s">
        <v>41</v>
      </c>
      <c r="D46" s="198" t="s">
        <v>70</v>
      </c>
      <c r="E46" s="284"/>
      <c r="F46" s="40" t="str">
        <f>IF($E46&gt;=1,M46*$E46, " ")</f>
        <v xml:space="preserve"> </v>
      </c>
      <c r="G46" s="40" t="str">
        <f>IF($E46&gt;=1,N46*$E46, " ")</f>
        <v xml:space="preserve"> </v>
      </c>
      <c r="H46" s="40" t="str">
        <f>IF($E46&gt;=1,O46*$E46, " ")</f>
        <v xml:space="preserve"> </v>
      </c>
      <c r="I46" s="40" t="str">
        <f>IF($E46&gt;=1,P46*$E46, " ")</f>
        <v xml:space="preserve"> </v>
      </c>
      <c r="J46" s="40" t="str">
        <f>IF($E46&gt;=1,Q46*$E46, " ")</f>
        <v xml:space="preserve"> </v>
      </c>
      <c r="K46" s="23"/>
      <c r="L46" s="175"/>
      <c r="M46" s="65">
        <v>120</v>
      </c>
      <c r="N46" s="137">
        <f t="shared" ref="N46:P47" si="30">N16+N16+N16</f>
        <v>30</v>
      </c>
      <c r="O46" s="38">
        <f t="shared" si="30"/>
        <v>60</v>
      </c>
      <c r="P46" s="38">
        <f t="shared" si="30"/>
        <v>90</v>
      </c>
      <c r="Q46" s="39">
        <f t="shared" si="9"/>
        <v>120</v>
      </c>
      <c r="R46" s="211">
        <f t="shared" ref="R46" si="31">(N46/N47*$G$56)+(O46/O47*$H$56)+(P46/P47*$I$56)+(Q46/Q47*$J$56)</f>
        <v>6.3732541111712289</v>
      </c>
    </row>
    <row r="47" spans="1:18" ht="15.75" thickBot="1">
      <c r="A47" s="244"/>
      <c r="B47" s="193"/>
      <c r="C47" s="199"/>
      <c r="D47" s="199"/>
      <c r="E47" s="285"/>
      <c r="F47" s="41" t="str">
        <f>IF($E46&gt;=1,M47*$E46," ")</f>
        <v xml:space="preserve"> </v>
      </c>
      <c r="G47" s="41" t="str">
        <f>IF($E46&gt;=1,N47*$E46," ")</f>
        <v xml:space="preserve"> </v>
      </c>
      <c r="H47" s="41" t="str">
        <f>IF($E46&gt;=1,O47*$E46," ")</f>
        <v xml:space="preserve"> </v>
      </c>
      <c r="I47" s="41" t="str">
        <f>IF($E46&gt;=1,P47*$E46," ")</f>
        <v xml:space="preserve"> </v>
      </c>
      <c r="J47" s="41" t="str">
        <f>IF($E46&gt;=1,Q47*$E46," ")</f>
        <v xml:space="preserve"> </v>
      </c>
      <c r="K47" s="23"/>
      <c r="L47" s="175"/>
      <c r="M47" s="66">
        <v>32.880000000000003</v>
      </c>
      <c r="N47" s="35">
        <f t="shared" si="30"/>
        <v>3.93</v>
      </c>
      <c r="O47" s="36">
        <f t="shared" si="30"/>
        <v>8.19</v>
      </c>
      <c r="P47" s="36">
        <f t="shared" si="30"/>
        <v>16.259999999999998</v>
      </c>
      <c r="Q47" s="37">
        <f t="shared" si="9"/>
        <v>32.880000000000003</v>
      </c>
      <c r="R47" s="212"/>
    </row>
    <row r="48" spans="1:18" ht="15.75" customHeight="1">
      <c r="A48" s="244"/>
      <c r="B48" s="192" t="s">
        <v>167</v>
      </c>
      <c r="C48" s="194" t="s">
        <v>40</v>
      </c>
      <c r="D48" s="194" t="s">
        <v>71</v>
      </c>
      <c r="E48" s="282"/>
      <c r="F48" s="33" t="str">
        <f>IF($E48&gt;=1,M48*$E48, " ")</f>
        <v xml:space="preserve"> </v>
      </c>
      <c r="G48" s="33" t="str">
        <f>IF($E48&gt;=1,N48*$E48, " ")</f>
        <v xml:space="preserve"> </v>
      </c>
      <c r="H48" s="33" t="str">
        <f>IF($E48&gt;=1,O48*$E48, " ")</f>
        <v xml:space="preserve"> </v>
      </c>
      <c r="I48" s="33" t="str">
        <f>IF($E48&gt;=1,P48*$E48, " ")</f>
        <v xml:space="preserve"> </v>
      </c>
      <c r="J48" s="33" t="str">
        <f>IF($E48&gt;=1,Q48*$E48, " ")</f>
        <v xml:space="preserve"> </v>
      </c>
      <c r="K48" s="23"/>
      <c r="L48" s="175"/>
      <c r="M48" s="65">
        <v>125</v>
      </c>
      <c r="N48" s="137">
        <f t="shared" ref="N48:P49" si="32">N18+N16+N16</f>
        <v>31.25</v>
      </c>
      <c r="O48" s="38">
        <f t="shared" si="32"/>
        <v>62.5</v>
      </c>
      <c r="P48" s="38">
        <f t="shared" si="32"/>
        <v>93.75</v>
      </c>
      <c r="Q48" s="39">
        <f t="shared" si="9"/>
        <v>125</v>
      </c>
      <c r="R48" s="211">
        <f t="shared" ref="R48" si="33">(N48/N49*$G$56)+(O48/O49*$H$56)+(P48/P49*$I$56)+(Q48/Q49*$J$56)</f>
        <v>6.3787149528240601</v>
      </c>
    </row>
    <row r="49" spans="1:18" ht="15.75" thickBot="1">
      <c r="A49" s="244"/>
      <c r="B49" s="193"/>
      <c r="C49" s="195"/>
      <c r="D49" s="195"/>
      <c r="E49" s="283"/>
      <c r="F49" s="34" t="str">
        <f>IF($E48&gt;=1,M49*$E48," ")</f>
        <v xml:space="preserve"> </v>
      </c>
      <c r="G49" s="34" t="str">
        <f>IF($E48&gt;=1,N49*$E48," ")</f>
        <v xml:space="preserve"> </v>
      </c>
      <c r="H49" s="34" t="str">
        <f>IF($E48&gt;=1,O49*$E48," ")</f>
        <v xml:space="preserve"> </v>
      </c>
      <c r="I49" s="34" t="str">
        <f>IF($E48&gt;=1,P49*$E48," ")</f>
        <v xml:space="preserve"> </v>
      </c>
      <c r="J49" s="34" t="str">
        <f>IF($E48&gt;=1,Q49*$E48," ")</f>
        <v xml:space="preserve"> </v>
      </c>
      <c r="K49" s="23"/>
      <c r="L49" s="175"/>
      <c r="M49" s="66">
        <v>34.93</v>
      </c>
      <c r="N49" s="35">
        <f t="shared" si="32"/>
        <v>4.0299999999999994</v>
      </c>
      <c r="O49" s="36">
        <f t="shared" si="32"/>
        <v>8.56</v>
      </c>
      <c r="P49" s="36">
        <f t="shared" si="32"/>
        <v>16.950000000000003</v>
      </c>
      <c r="Q49" s="37">
        <f t="shared" si="9"/>
        <v>34.93</v>
      </c>
      <c r="R49" s="212"/>
    </row>
    <row r="50" spans="1:18" ht="15" customHeight="1">
      <c r="A50" s="244"/>
      <c r="B50" s="192" t="s">
        <v>167</v>
      </c>
      <c r="C50" s="286" t="s">
        <v>38</v>
      </c>
      <c r="D50" s="286" t="s">
        <v>155</v>
      </c>
      <c r="E50" s="284"/>
      <c r="F50" s="40" t="str">
        <f>IF($E50&gt;=1,M50*$E50, " ")</f>
        <v xml:space="preserve"> </v>
      </c>
      <c r="G50" s="40" t="str">
        <f>IF($E50&gt;=1,N50*$E50, " ")</f>
        <v xml:space="preserve"> </v>
      </c>
      <c r="H50" s="40" t="str">
        <f>IF($E50&gt;=1,O50*$E50, " ")</f>
        <v xml:space="preserve"> </v>
      </c>
      <c r="I50" s="40" t="str">
        <f>IF($E50&gt;=1,P50*$E50, " ")</f>
        <v xml:space="preserve"> </v>
      </c>
      <c r="J50" s="40" t="str">
        <f>IF($E50&gt;=1,Q50*$E50, " ")</f>
        <v xml:space="preserve"> </v>
      </c>
      <c r="K50" s="23"/>
      <c r="L50" s="175"/>
      <c r="M50" s="65">
        <v>130</v>
      </c>
      <c r="N50" s="137">
        <f t="shared" ref="N50:P51" si="34">N18+N18+N16</f>
        <v>32.5</v>
      </c>
      <c r="O50" s="38">
        <f t="shared" si="34"/>
        <v>65</v>
      </c>
      <c r="P50" s="38">
        <f t="shared" si="34"/>
        <v>97.5</v>
      </c>
      <c r="Q50" s="39">
        <f t="shared" si="9"/>
        <v>130</v>
      </c>
      <c r="R50" s="211">
        <f t="shared" ref="R50" si="35">(N50/N51*$G$56)+(O50/O51*$H$56)+(P50/P51*$I$56)+(Q50/Q51*$J$56)</f>
        <v>6.3847877494681953</v>
      </c>
    </row>
    <row r="51" spans="1:18" ht="15.75" thickBot="1">
      <c r="A51" s="245"/>
      <c r="B51" s="193"/>
      <c r="C51" s="287"/>
      <c r="D51" s="287"/>
      <c r="E51" s="285"/>
      <c r="F51" s="41" t="str">
        <f>IF($E50&gt;=1,M51*$E50," ")</f>
        <v xml:space="preserve"> </v>
      </c>
      <c r="G51" s="41" t="str">
        <f>IF($E50&gt;=1,N51*$E50," ")</f>
        <v xml:space="preserve"> </v>
      </c>
      <c r="H51" s="41" t="str">
        <f>IF($E50&gt;=1,O51*$E50," ")</f>
        <v xml:space="preserve"> </v>
      </c>
      <c r="I51" s="41" t="str">
        <f>IF($E50&gt;=1,P51*$E50," ")</f>
        <v xml:space="preserve"> </v>
      </c>
      <c r="J51" s="41" t="str">
        <f>IF($E50&gt;=1,Q51*$E50," ")</f>
        <v xml:space="preserve"> </v>
      </c>
      <c r="K51" s="23"/>
      <c r="L51" s="175"/>
      <c r="M51" s="66">
        <v>36.979999999999997</v>
      </c>
      <c r="N51" s="35">
        <f t="shared" si="34"/>
        <v>4.13</v>
      </c>
      <c r="O51" s="36">
        <f t="shared" si="34"/>
        <v>8.93</v>
      </c>
      <c r="P51" s="36">
        <f t="shared" si="34"/>
        <v>17.64</v>
      </c>
      <c r="Q51" s="37">
        <f t="shared" si="9"/>
        <v>36.979999999999997</v>
      </c>
      <c r="R51" s="212"/>
    </row>
    <row r="52" spans="1:18" ht="15">
      <c r="A52" s="288"/>
      <c r="B52" s="249" t="s">
        <v>8</v>
      </c>
      <c r="C52" s="250"/>
      <c r="D52" s="250"/>
      <c r="E52" s="250"/>
      <c r="F52" s="138">
        <f t="shared" ref="F52:J53" si="36">SUM(F50,F48,F46,F44,F42,F40,F38,F36,F34,F32,F30,F28,F26,F24,F22,)</f>
        <v>0</v>
      </c>
      <c r="G52" s="139">
        <f t="shared" si="36"/>
        <v>0</v>
      </c>
      <c r="H52" s="139">
        <f t="shared" si="36"/>
        <v>0</v>
      </c>
      <c r="I52" s="139">
        <f t="shared" si="36"/>
        <v>0</v>
      </c>
      <c r="J52" s="139">
        <f t="shared" si="36"/>
        <v>0</v>
      </c>
      <c r="K52" s="23"/>
      <c r="L52" s="43"/>
      <c r="M52" s="65"/>
      <c r="N52" s="137"/>
      <c r="O52" s="38"/>
      <c r="P52" s="38"/>
      <c r="Q52" s="38"/>
      <c r="R52" s="263"/>
    </row>
    <row r="53" spans="1:18" ht="15.75" thickBot="1">
      <c r="A53" s="289"/>
      <c r="B53" s="251" t="s">
        <v>20</v>
      </c>
      <c r="C53" s="252"/>
      <c r="D53" s="252"/>
      <c r="E53" s="252"/>
      <c r="F53" s="69">
        <f t="shared" si="36"/>
        <v>0</v>
      </c>
      <c r="G53" s="44">
        <f t="shared" si="36"/>
        <v>0</v>
      </c>
      <c r="H53" s="44">
        <f t="shared" si="36"/>
        <v>0</v>
      </c>
      <c r="I53" s="44">
        <f t="shared" si="36"/>
        <v>0</v>
      </c>
      <c r="J53" s="44">
        <f t="shared" si="36"/>
        <v>0</v>
      </c>
      <c r="K53" s="45"/>
      <c r="L53" s="43"/>
      <c r="M53" s="66"/>
      <c r="N53" s="170"/>
      <c r="O53" s="171"/>
      <c r="P53" s="171"/>
      <c r="Q53" s="171"/>
      <c r="R53" s="264"/>
    </row>
    <row r="54" spans="1:18" ht="15.75">
      <c r="A54" s="289"/>
      <c r="B54" s="259" t="s">
        <v>9</v>
      </c>
      <c r="C54" s="260"/>
      <c r="D54" s="260"/>
      <c r="E54" s="260"/>
      <c r="F54" s="46"/>
      <c r="G54" s="118" t="e">
        <f>G52/G53</f>
        <v>#DIV/0!</v>
      </c>
      <c r="H54" s="119" t="e">
        <f t="shared" ref="H54:J54" si="37">H52/H53</f>
        <v>#DIV/0!</v>
      </c>
      <c r="I54" s="119" t="e">
        <f t="shared" si="37"/>
        <v>#DIV/0!</v>
      </c>
      <c r="J54" s="120" t="e">
        <f t="shared" si="37"/>
        <v>#DIV/0!</v>
      </c>
      <c r="K54" s="121" t="s">
        <v>10</v>
      </c>
    </row>
    <row r="55" spans="1:18" ht="15.75">
      <c r="A55" s="289"/>
      <c r="B55" s="253" t="s">
        <v>11</v>
      </c>
      <c r="C55" s="254"/>
      <c r="D55" s="254"/>
      <c r="E55" s="254"/>
      <c r="F55" s="255"/>
      <c r="G55" s="122">
        <v>0.25</v>
      </c>
      <c r="H55" s="123">
        <v>0.25</v>
      </c>
      <c r="I55" s="123">
        <v>0.25</v>
      </c>
      <c r="J55" s="124">
        <v>0.25</v>
      </c>
      <c r="K55" s="125" t="e">
        <f>($G$54*G55)+($H$54*H55)+($I$54*I55)+($J$54*J55)</f>
        <v>#DIV/0!</v>
      </c>
    </row>
    <row r="56" spans="1:18" ht="15.75">
      <c r="A56" s="289"/>
      <c r="B56" s="253" t="s">
        <v>12</v>
      </c>
      <c r="C56" s="254"/>
      <c r="D56" s="254"/>
      <c r="E56" s="254"/>
      <c r="F56" s="255"/>
      <c r="G56" s="122">
        <v>0.2</v>
      </c>
      <c r="H56" s="123">
        <v>0.36</v>
      </c>
      <c r="I56" s="123">
        <v>0.32</v>
      </c>
      <c r="J56" s="124">
        <v>0.12</v>
      </c>
      <c r="K56" s="125" t="e">
        <f>($G$54*G56)+($H$54*H56)+($I$54*I56)+($J$54*J56)</f>
        <v>#DIV/0!</v>
      </c>
    </row>
    <row r="57" spans="1:18" ht="16.5" thickBot="1">
      <c r="A57" s="290"/>
      <c r="B57" s="256" t="s">
        <v>13</v>
      </c>
      <c r="C57" s="257"/>
      <c r="D57" s="257"/>
      <c r="E57" s="257"/>
      <c r="F57" s="258"/>
      <c r="G57" s="126">
        <v>0</v>
      </c>
      <c r="H57" s="127">
        <v>0</v>
      </c>
      <c r="I57" s="127">
        <v>0</v>
      </c>
      <c r="J57" s="128">
        <v>0</v>
      </c>
      <c r="K57" s="129" t="e">
        <f>($G$54*G57)+($H$54*H57)+($I$54*I57)+($J$54*J57)</f>
        <v>#DIV/0!</v>
      </c>
    </row>
  </sheetData>
  <sheetProtection password="F008" sheet="1" objects="1" scenarios="1"/>
  <protectedRanges>
    <protectedRange sqref="E10:E51" name="Range1"/>
    <protectedRange sqref="G57:J57" name="User defined_2"/>
  </protectedRanges>
  <mergeCells count="132">
    <mergeCell ref="E20:E21"/>
    <mergeCell ref="B42:B43"/>
    <mergeCell ref="D42:D43"/>
    <mergeCell ref="C42:C43"/>
    <mergeCell ref="C36:C37"/>
    <mergeCell ref="B38:B39"/>
    <mergeCell ref="C38:C39"/>
    <mergeCell ref="D38:D39"/>
    <mergeCell ref="E38:E39"/>
    <mergeCell ref="B34:B35"/>
    <mergeCell ref="C34:C35"/>
    <mergeCell ref="D34:D35"/>
    <mergeCell ref="E34:E35"/>
    <mergeCell ref="B36:B37"/>
    <mergeCell ref="D36:D37"/>
    <mergeCell ref="C24:C25"/>
    <mergeCell ref="B30:B31"/>
    <mergeCell ref="E30:E31"/>
    <mergeCell ref="E26:E27"/>
    <mergeCell ref="B28:B29"/>
    <mergeCell ref="D32:D33"/>
    <mergeCell ref="C22:C23"/>
    <mergeCell ref="D22:D23"/>
    <mergeCell ref="D28:D29"/>
    <mergeCell ref="C48:C49"/>
    <mergeCell ref="A22:A51"/>
    <mergeCell ref="B20:B21"/>
    <mergeCell ref="C20:C21"/>
    <mergeCell ref="D20:D21"/>
    <mergeCell ref="A52:A57"/>
    <mergeCell ref="B52:E52"/>
    <mergeCell ref="B53:E53"/>
    <mergeCell ref="B54:E54"/>
    <mergeCell ref="B55:F55"/>
    <mergeCell ref="B56:F56"/>
    <mergeCell ref="B57:F57"/>
    <mergeCell ref="C40:C41"/>
    <mergeCell ref="D40:D41"/>
    <mergeCell ref="E40:E41"/>
    <mergeCell ref="B50:B51"/>
    <mergeCell ref="D50:D51"/>
    <mergeCell ref="E50:E51"/>
    <mergeCell ref="B46:B47"/>
    <mergeCell ref="C44:C45"/>
    <mergeCell ref="C46:C47"/>
    <mergeCell ref="D48:D49"/>
    <mergeCell ref="D46:D47"/>
    <mergeCell ref="B44:B45"/>
    <mergeCell ref="B48:B49"/>
    <mergeCell ref="D44:D45"/>
    <mergeCell ref="E42:E43"/>
    <mergeCell ref="E44:E45"/>
    <mergeCell ref="E46:E47"/>
    <mergeCell ref="E48:E49"/>
    <mergeCell ref="C50:C51"/>
    <mergeCell ref="B40:B41"/>
    <mergeCell ref="B10:B11"/>
    <mergeCell ref="D10:D11"/>
    <mergeCell ref="E10:E11"/>
    <mergeCell ref="B12:B13"/>
    <mergeCell ref="D12:D13"/>
    <mergeCell ref="E12:E13"/>
    <mergeCell ref="B14:B15"/>
    <mergeCell ref="D14:D15"/>
    <mergeCell ref="E14:E15"/>
    <mergeCell ref="C14:C15"/>
    <mergeCell ref="C12:C13"/>
    <mergeCell ref="C10:C11"/>
    <mergeCell ref="B16:B17"/>
    <mergeCell ref="D16:D17"/>
    <mergeCell ref="E16:E17"/>
    <mergeCell ref="B18:B19"/>
    <mergeCell ref="D18:D19"/>
    <mergeCell ref="E18:E19"/>
    <mergeCell ref="E36:E37"/>
    <mergeCell ref="E32:E33"/>
    <mergeCell ref="C18:C19"/>
    <mergeCell ref="B26:B27"/>
    <mergeCell ref="C26:C27"/>
    <mergeCell ref="D26:D27"/>
    <mergeCell ref="B22:B23"/>
    <mergeCell ref="E22:E23"/>
    <mergeCell ref="E24:E25"/>
    <mergeCell ref="C16:C17"/>
    <mergeCell ref="B32:B33"/>
    <mergeCell ref="E28:E29"/>
    <mergeCell ref="B24:B25"/>
    <mergeCell ref="D24:D25"/>
    <mergeCell ref="C28:C29"/>
    <mergeCell ref="C32:C33"/>
    <mergeCell ref="C30:C31"/>
    <mergeCell ref="D30:D31"/>
    <mergeCell ref="Q7:Q8"/>
    <mergeCell ref="A2:F2"/>
    <mergeCell ref="A3:F3"/>
    <mergeCell ref="G6:J6"/>
    <mergeCell ref="A7:A8"/>
    <mergeCell ref="B7:B8"/>
    <mergeCell ref="D7:D8"/>
    <mergeCell ref="E7:E8"/>
    <mergeCell ref="G7:G8"/>
    <mergeCell ref="H7:H8"/>
    <mergeCell ref="I7:I8"/>
    <mergeCell ref="J7:J8"/>
    <mergeCell ref="N7:N8"/>
    <mergeCell ref="O7:O8"/>
    <mergeCell ref="P7:P8"/>
    <mergeCell ref="C7:C8"/>
    <mergeCell ref="N6:R6"/>
    <mergeCell ref="R7:R8"/>
    <mergeCell ref="R10:R11"/>
    <mergeCell ref="R12:R13"/>
    <mergeCell ref="R14:R15"/>
    <mergeCell ref="R16:R17"/>
    <mergeCell ref="R18:R19"/>
    <mergeCell ref="R20:R21"/>
    <mergeCell ref="R52:R53"/>
    <mergeCell ref="R50:R51"/>
    <mergeCell ref="R22:R23"/>
    <mergeCell ref="R24:R25"/>
    <mergeCell ref="R26:R27"/>
    <mergeCell ref="R28:R29"/>
    <mergeCell ref="R30:R31"/>
    <mergeCell ref="R32:R33"/>
    <mergeCell ref="R34:R35"/>
    <mergeCell ref="R36:R37"/>
    <mergeCell ref="R38:R39"/>
    <mergeCell ref="R40:R41"/>
    <mergeCell ref="R42:R43"/>
    <mergeCell ref="R44:R45"/>
    <mergeCell ref="R46:R47"/>
    <mergeCell ref="R48:R49"/>
  </mergeCells>
  <phoneticPr fontId="8"/>
  <dataValidations count="1">
    <dataValidation type="decimal" operator="greaterThan" allowBlank="1" showInputMessage="1" showErrorMessage="1" sqref="E10:E18 E22:E51">
      <formula1>0</formula1>
    </dataValidation>
  </dataValidations>
  <pageMargins left="0.25" right="0.25" top="0.75" bottom="0.75" header="0.3" footer="0.3"/>
  <pageSetup paperSize="9" scale="57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R63"/>
  <sheetViews>
    <sheetView zoomScale="85" zoomScaleNormal="85" workbookViewId="0">
      <selection activeCell="L16" sqref="L16"/>
    </sheetView>
  </sheetViews>
  <sheetFormatPr defaultRowHeight="15"/>
  <cols>
    <col min="1" max="1" width="8.140625" style="71" customWidth="1"/>
    <col min="2" max="2" width="41.28515625" style="71" bestFit="1" customWidth="1"/>
    <col min="3" max="3" width="20.7109375" style="71" bestFit="1" customWidth="1"/>
    <col min="4" max="4" width="28.140625" style="71" bestFit="1" customWidth="1"/>
    <col min="5" max="5" width="6" style="71" bestFit="1" customWidth="1"/>
    <col min="6" max="6" width="15.42578125" style="71" bestFit="1" customWidth="1"/>
    <col min="7" max="7" width="14.42578125" style="71" bestFit="1" customWidth="1"/>
    <col min="8" max="9" width="13" style="71" bestFit="1" customWidth="1"/>
    <col min="10" max="10" width="15.28515625" style="71" bestFit="1" customWidth="1"/>
    <col min="11" max="11" width="9" style="71" bestFit="1" customWidth="1"/>
    <col min="12" max="12" width="9" style="71" customWidth="1"/>
    <col min="13" max="13" width="16.28515625" style="71" hidden="1" customWidth="1"/>
    <col min="14" max="14" width="14.42578125" style="71" hidden="1" customWidth="1"/>
    <col min="15" max="15" width="13.140625" style="71" hidden="1" customWidth="1"/>
    <col min="16" max="16" width="13" style="71" hidden="1" customWidth="1"/>
    <col min="17" max="17" width="15.28515625" style="71" hidden="1" customWidth="1"/>
    <col min="18" max="18" width="9.5703125" style="71" hidden="1" customWidth="1"/>
    <col min="19" max="19" width="9.140625" style="71" customWidth="1"/>
    <col min="20" max="16384" width="9.140625" style="71"/>
  </cols>
  <sheetData>
    <row r="2" spans="1:18" ht="35.25">
      <c r="A2" s="236" t="s">
        <v>145</v>
      </c>
      <c r="B2" s="236"/>
      <c r="C2" s="236"/>
      <c r="D2" s="236"/>
      <c r="E2" s="236"/>
      <c r="F2" s="236"/>
      <c r="G2" s="70"/>
      <c r="H2" s="70"/>
    </row>
    <row r="3" spans="1:18" ht="35.25">
      <c r="A3" s="236" t="s">
        <v>27</v>
      </c>
      <c r="B3" s="236"/>
      <c r="C3" s="236"/>
      <c r="D3" s="236"/>
      <c r="E3" s="236"/>
      <c r="F3" s="236"/>
      <c r="G3" s="70"/>
      <c r="H3" s="70"/>
    </row>
    <row r="4" spans="1:18" ht="18" customHeight="1">
      <c r="A4" s="18" t="s">
        <v>173</v>
      </c>
      <c r="B4" s="141"/>
      <c r="C4" s="141"/>
      <c r="D4" s="141"/>
      <c r="E4" s="141"/>
      <c r="F4" s="141"/>
    </row>
    <row r="5" spans="1:18" ht="36" thickBot="1">
      <c r="A5" s="141"/>
      <c r="B5" s="142" t="s">
        <v>26</v>
      </c>
      <c r="C5" s="142"/>
      <c r="D5" s="141"/>
      <c r="E5" s="141"/>
      <c r="F5" s="141"/>
      <c r="O5" s="72" t="s">
        <v>51</v>
      </c>
    </row>
    <row r="6" spans="1:18" ht="16.5" thickBot="1">
      <c r="G6" s="291" t="s">
        <v>22</v>
      </c>
      <c r="H6" s="292"/>
      <c r="I6" s="292"/>
      <c r="J6" s="293"/>
      <c r="M6" s="73"/>
      <c r="N6" s="291" t="s">
        <v>22</v>
      </c>
      <c r="O6" s="292"/>
      <c r="P6" s="292"/>
      <c r="Q6" s="292"/>
      <c r="R6" s="293"/>
    </row>
    <row r="7" spans="1:18" ht="15" customHeight="1">
      <c r="A7" s="319"/>
      <c r="B7" s="321" t="s">
        <v>0</v>
      </c>
      <c r="C7" s="321" t="s">
        <v>31</v>
      </c>
      <c r="D7" s="323" t="s">
        <v>1</v>
      </c>
      <c r="E7" s="323" t="s">
        <v>2</v>
      </c>
      <c r="F7" s="74" t="s">
        <v>23</v>
      </c>
      <c r="G7" s="315" t="s">
        <v>18</v>
      </c>
      <c r="H7" s="317" t="s">
        <v>17</v>
      </c>
      <c r="I7" s="317" t="s">
        <v>16</v>
      </c>
      <c r="J7" s="294" t="s">
        <v>15</v>
      </c>
      <c r="K7" s="175"/>
      <c r="M7" s="75" t="s">
        <v>30</v>
      </c>
      <c r="N7" s="315" t="s">
        <v>18</v>
      </c>
      <c r="O7" s="317" t="s">
        <v>17</v>
      </c>
      <c r="P7" s="317" t="s">
        <v>16</v>
      </c>
      <c r="Q7" s="294" t="s">
        <v>15</v>
      </c>
      <c r="R7" s="294" t="s">
        <v>14</v>
      </c>
    </row>
    <row r="8" spans="1:18" ht="16.5" thickBot="1">
      <c r="A8" s="320"/>
      <c r="B8" s="322"/>
      <c r="C8" s="322"/>
      <c r="D8" s="324"/>
      <c r="E8" s="324"/>
      <c r="F8" s="76" t="s">
        <v>7</v>
      </c>
      <c r="G8" s="316"/>
      <c r="H8" s="318"/>
      <c r="I8" s="318"/>
      <c r="J8" s="295"/>
      <c r="K8" s="175"/>
      <c r="M8" s="77" t="s">
        <v>7</v>
      </c>
      <c r="N8" s="316"/>
      <c r="O8" s="318"/>
      <c r="P8" s="318"/>
      <c r="Q8" s="295"/>
      <c r="R8" s="295"/>
    </row>
    <row r="9" spans="1:18" ht="16.5" hidden="1" thickBot="1">
      <c r="A9" s="78"/>
      <c r="B9" s="79"/>
      <c r="C9" s="80"/>
      <c r="D9" s="81"/>
      <c r="E9" s="81"/>
      <c r="F9" s="82"/>
      <c r="G9" s="83">
        <v>0.25</v>
      </c>
      <c r="H9" s="83">
        <v>0.5</v>
      </c>
      <c r="I9" s="83">
        <v>0.75</v>
      </c>
      <c r="J9" s="84">
        <v>1</v>
      </c>
      <c r="K9" s="175"/>
      <c r="M9" s="85"/>
      <c r="N9" s="83">
        <v>0.25</v>
      </c>
      <c r="O9" s="83">
        <v>0.5</v>
      </c>
      <c r="P9" s="83">
        <v>0.75</v>
      </c>
      <c r="Q9" s="84">
        <v>1</v>
      </c>
      <c r="R9" s="23"/>
    </row>
    <row r="10" spans="1:18" ht="15" customHeight="1">
      <c r="A10" s="244" t="s">
        <v>170</v>
      </c>
      <c r="B10" s="221" t="s">
        <v>88</v>
      </c>
      <c r="C10" s="221"/>
      <c r="D10" s="223" t="s">
        <v>53</v>
      </c>
      <c r="E10" s="296"/>
      <c r="F10" s="86" t="str">
        <f>IF($E10&gt;=1,M10*$E10, " ")</f>
        <v xml:space="preserve"> </v>
      </c>
      <c r="G10" s="87" t="str">
        <f>IF($E10&gt;=1,N10*$E10, " ")</f>
        <v xml:space="preserve"> </v>
      </c>
      <c r="H10" s="88" t="str">
        <f>IF($E10&gt;=1,O10*$E10, " ")</f>
        <v xml:space="preserve"> </v>
      </c>
      <c r="I10" s="88" t="str">
        <f>IF($E10&gt;=1,P10*$E10, " ")</f>
        <v xml:space="preserve"> </v>
      </c>
      <c r="J10" s="89" t="str">
        <f>IF($E10&gt;=1,Q10*$E10, " ")</f>
        <v xml:space="preserve"> </v>
      </c>
      <c r="K10" s="175"/>
      <c r="M10" s="90">
        <v>25</v>
      </c>
      <c r="N10" s="91">
        <f>M10*$N$9</f>
        <v>6.25</v>
      </c>
      <c r="O10" s="91">
        <f>M10*$O$9</f>
        <v>12.5</v>
      </c>
      <c r="P10" s="91">
        <f>M10*$P$9</f>
        <v>18.75</v>
      </c>
      <c r="Q10" s="92">
        <v>23.3</v>
      </c>
      <c r="R10" s="211">
        <f>(N10/N11*$G$62)+(O10/O11*$H$62)+(P10/P11*$I$62)+(Q10/Q11*$J$62)</f>
        <v>5.5638321210724913</v>
      </c>
    </row>
    <row r="11" spans="1:18" ht="16.5" customHeight="1" thickBot="1">
      <c r="A11" s="244"/>
      <c r="B11" s="222"/>
      <c r="C11" s="222"/>
      <c r="D11" s="224"/>
      <c r="E11" s="297"/>
      <c r="F11" s="93" t="str">
        <f>IF($E10&gt;=1,M11*$E10, " ")</f>
        <v xml:space="preserve"> </v>
      </c>
      <c r="G11" s="94" t="str">
        <f>IF($E10&gt;=1,N11*$E10, " ")</f>
        <v xml:space="preserve"> </v>
      </c>
      <c r="H11" s="95" t="str">
        <f>IF($E10&gt;=1,O11*$E10, " ")</f>
        <v xml:space="preserve"> </v>
      </c>
      <c r="I11" s="95" t="str">
        <f>IF($E10&gt;=1,P11*$E10, " ")</f>
        <v xml:space="preserve"> </v>
      </c>
      <c r="J11" s="96" t="str">
        <f>IF($E10&gt;=1,Q11*$E10, " ")</f>
        <v xml:space="preserve"> </v>
      </c>
      <c r="K11" s="175"/>
      <c r="M11" s="97">
        <v>5.17</v>
      </c>
      <c r="N11" s="98">
        <v>0.98</v>
      </c>
      <c r="O11" s="99">
        <v>1.98</v>
      </c>
      <c r="P11" s="100">
        <v>3.9</v>
      </c>
      <c r="Q11" s="101">
        <v>5.86</v>
      </c>
      <c r="R11" s="212"/>
    </row>
    <row r="12" spans="1:18" ht="15" customHeight="1">
      <c r="A12" s="244"/>
      <c r="B12" s="232" t="s">
        <v>144</v>
      </c>
      <c r="C12" s="232"/>
      <c r="D12" s="234" t="s">
        <v>54</v>
      </c>
      <c r="E12" s="298"/>
      <c r="F12" s="102" t="str">
        <f>IF($E12&gt;=1,M12*$E12, " ")</f>
        <v xml:space="preserve"> </v>
      </c>
      <c r="G12" s="103" t="str">
        <f>IF($E12&gt;=1,N12*$E12, " ")</f>
        <v xml:space="preserve"> </v>
      </c>
      <c r="H12" s="104" t="str">
        <f>IF($E12&gt;=1,O12*$E12, " ")</f>
        <v xml:space="preserve"> </v>
      </c>
      <c r="I12" s="104" t="str">
        <f>IF($E12&gt;=1,P12*$E12, " ")</f>
        <v xml:space="preserve"> </v>
      </c>
      <c r="J12" s="105" t="str">
        <f>IF($E12&gt;=1,Q12*$E12, " ")</f>
        <v xml:space="preserve"> </v>
      </c>
      <c r="K12" s="175"/>
      <c r="M12" s="90">
        <v>31.5</v>
      </c>
      <c r="N12" s="91">
        <f>M12*$N$9</f>
        <v>7.875</v>
      </c>
      <c r="O12" s="91">
        <f>M12*$O$9</f>
        <v>15.75</v>
      </c>
      <c r="P12" s="91">
        <f>M12*$P$9</f>
        <v>23.625</v>
      </c>
      <c r="Q12" s="92">
        <v>28.7</v>
      </c>
      <c r="R12" s="211">
        <f t="shared" ref="R12" si="0">(N12/N13*$G$62)+(O12/O13*$H$62)+(P12/P13*$I$62)+(Q12/Q13*$J$62)</f>
        <v>5.3158435403580349</v>
      </c>
    </row>
    <row r="13" spans="1:18" ht="16.5" customHeight="1" thickBot="1">
      <c r="A13" s="244"/>
      <c r="B13" s="233"/>
      <c r="C13" s="233"/>
      <c r="D13" s="235"/>
      <c r="E13" s="219"/>
      <c r="F13" s="107" t="str">
        <f>IF($E12&gt;=1,M13*$E12, " ")</f>
        <v xml:space="preserve"> </v>
      </c>
      <c r="G13" s="108" t="str">
        <f>IF($E12&gt;=1,N13*$E12, " ")</f>
        <v xml:space="preserve"> </v>
      </c>
      <c r="H13" s="109" t="str">
        <f>IF($E12&gt;=1,O13*$E12, " ")</f>
        <v xml:space="preserve"> </v>
      </c>
      <c r="I13" s="109" t="str">
        <f>IF($E12&gt;=1,P13*$E12, " ")</f>
        <v xml:space="preserve"> </v>
      </c>
      <c r="J13" s="110" t="str">
        <f>IF($E12&gt;=1,Q13*$E12, " ")</f>
        <v xml:space="preserve"> </v>
      </c>
      <c r="K13" s="175"/>
      <c r="M13" s="97">
        <v>7.25</v>
      </c>
      <c r="N13" s="98">
        <v>1.18</v>
      </c>
      <c r="O13" s="99">
        <v>2.61</v>
      </c>
      <c r="P13" s="100">
        <v>5.44</v>
      </c>
      <c r="Q13" s="101">
        <v>8.2200000000000006</v>
      </c>
      <c r="R13" s="212"/>
    </row>
    <row r="14" spans="1:18" ht="15" customHeight="1">
      <c r="A14" s="244"/>
      <c r="B14" s="221" t="s">
        <v>90</v>
      </c>
      <c r="C14" s="221"/>
      <c r="D14" s="223" t="s">
        <v>55</v>
      </c>
      <c r="E14" s="296"/>
      <c r="F14" s="86" t="str">
        <f>IF($E14&gt;=1,M14*$E14, " ")</f>
        <v xml:space="preserve"> </v>
      </c>
      <c r="G14" s="87" t="str">
        <f>IF($E14&gt;=1,N14*$E14, " ")</f>
        <v xml:space="preserve"> </v>
      </c>
      <c r="H14" s="88" t="str">
        <f>IF($E14&gt;=1,O14*$E14, " ")</f>
        <v xml:space="preserve"> </v>
      </c>
      <c r="I14" s="88" t="str">
        <f>IF($E14&gt;=1,P14*$E14, " ")</f>
        <v xml:space="preserve"> </v>
      </c>
      <c r="J14" s="89" t="str">
        <f>IF($E14&gt;=1,Q14*$E14, " ")</f>
        <v xml:space="preserve"> </v>
      </c>
      <c r="K14" s="175"/>
      <c r="M14" s="90">
        <v>37.5</v>
      </c>
      <c r="N14" s="91">
        <f>M14*$N$9</f>
        <v>9.375</v>
      </c>
      <c r="O14" s="91">
        <f>M14*$O$9</f>
        <v>18.75</v>
      </c>
      <c r="P14" s="91">
        <f>M14*$P$9</f>
        <v>28.125</v>
      </c>
      <c r="Q14" s="106">
        <v>32.1</v>
      </c>
      <c r="R14" s="211">
        <f t="shared" ref="R14" si="1">(N14/N15*$G$62)+(O14/O15*$H$62)+(P14/P15*$I$62)+(Q14/Q15*$J$62)</f>
        <v>5.600612963776598</v>
      </c>
    </row>
    <row r="15" spans="1:18" ht="16.5" customHeight="1" thickBot="1">
      <c r="A15" s="244"/>
      <c r="B15" s="222"/>
      <c r="C15" s="222"/>
      <c r="D15" s="224"/>
      <c r="E15" s="297"/>
      <c r="F15" s="93" t="str">
        <f>IF($E14&gt;=1,M15*$E14, " ")</f>
        <v xml:space="preserve"> </v>
      </c>
      <c r="G15" s="94" t="str">
        <f>IF($E14&gt;=1,N15*$E14, " ")</f>
        <v xml:space="preserve"> </v>
      </c>
      <c r="H15" s="95" t="str">
        <f>IF($E14&gt;=1,O15*$E14, " ")</f>
        <v xml:space="preserve"> </v>
      </c>
      <c r="I15" s="95" t="str">
        <f>IF($E14&gt;=1,P15*$E14, " ")</f>
        <v xml:space="preserve"> </v>
      </c>
      <c r="J15" s="96" t="str">
        <f>IF($E14&gt;=1,Q15*$E14, " ")</f>
        <v xml:space="preserve"> </v>
      </c>
      <c r="K15" s="175"/>
      <c r="M15" s="97">
        <v>8.65</v>
      </c>
      <c r="N15" s="98">
        <v>1.3</v>
      </c>
      <c r="O15" s="99">
        <v>2.95</v>
      </c>
      <c r="P15" s="100">
        <v>6.27</v>
      </c>
      <c r="Q15" s="101">
        <v>8.86</v>
      </c>
      <c r="R15" s="212"/>
    </row>
    <row r="16" spans="1:18" ht="15" customHeight="1">
      <c r="A16" s="244"/>
      <c r="B16" s="232" t="s">
        <v>91</v>
      </c>
      <c r="C16" s="232"/>
      <c r="D16" s="234" t="s">
        <v>56</v>
      </c>
      <c r="E16" s="298"/>
      <c r="F16" s="102" t="str">
        <f>IF($E16&gt;=1,M16*$E16, " ")</f>
        <v xml:space="preserve"> </v>
      </c>
      <c r="G16" s="103" t="str">
        <f>IF($E16&gt;=1,N16*$E16, " ")</f>
        <v xml:space="preserve"> </v>
      </c>
      <c r="H16" s="104" t="str">
        <f>IF($E16&gt;=1,O16*$E16, " ")</f>
        <v xml:space="preserve"> </v>
      </c>
      <c r="I16" s="104" t="str">
        <f>IF($E16&gt;=1,P16*$E16, " ")</f>
        <v xml:space="preserve"> </v>
      </c>
      <c r="J16" s="105" t="str">
        <f>IF($E16&gt;=1,Q16*$E16, " ")</f>
        <v xml:space="preserve"> </v>
      </c>
      <c r="K16" s="175"/>
      <c r="M16" s="90">
        <v>45</v>
      </c>
      <c r="N16" s="91">
        <f>M16*$N$9</f>
        <v>11.25</v>
      </c>
      <c r="O16" s="91">
        <f>M16*$O$9</f>
        <v>22.5</v>
      </c>
      <c r="P16" s="91">
        <f>M16*$P$9</f>
        <v>33.75</v>
      </c>
      <c r="Q16" s="106">
        <v>38.700000000000003</v>
      </c>
      <c r="R16" s="211">
        <f t="shared" ref="R16" si="2">(N16/N17*$G$62)+(O16/O17*$H$62)+(P16/P17*$I$62)+(Q16/Q17*$J$62)</f>
        <v>5.7354235583669633</v>
      </c>
    </row>
    <row r="17" spans="1:18" ht="15.75" thickBot="1">
      <c r="A17" s="244"/>
      <c r="B17" s="233"/>
      <c r="C17" s="233"/>
      <c r="D17" s="235"/>
      <c r="E17" s="219"/>
      <c r="F17" s="107" t="str">
        <f>IF($E16&gt;=1,M17*$E16, " ")</f>
        <v xml:space="preserve"> </v>
      </c>
      <c r="G17" s="108" t="str">
        <f>IF($E16&gt;=1,N17*$E16, " ")</f>
        <v xml:space="preserve"> </v>
      </c>
      <c r="H17" s="109" t="str">
        <f>IF($E16&gt;=1,O17*$E16, " ")</f>
        <v xml:space="preserve"> </v>
      </c>
      <c r="I17" s="109" t="str">
        <f>IF($E16&gt;=1,P17*$E16, " ")</f>
        <v xml:space="preserve"> </v>
      </c>
      <c r="J17" s="110" t="str">
        <f>IF($E16&gt;=1,Q17*$E16, " ")</f>
        <v xml:space="preserve"> </v>
      </c>
      <c r="K17" s="175"/>
      <c r="M17" s="97">
        <v>11.17</v>
      </c>
      <c r="N17" s="98">
        <v>1.48</v>
      </c>
      <c r="O17" s="99">
        <v>3.57</v>
      </c>
      <c r="P17" s="100">
        <v>7.01</v>
      </c>
      <c r="Q17" s="101">
        <v>11.45</v>
      </c>
      <c r="R17" s="212"/>
    </row>
    <row r="18" spans="1:18" ht="15" customHeight="1">
      <c r="A18" s="244"/>
      <c r="B18" s="221" t="s">
        <v>92</v>
      </c>
      <c r="C18" s="221"/>
      <c r="D18" s="223" t="s">
        <v>57</v>
      </c>
      <c r="E18" s="296"/>
      <c r="F18" s="86" t="str">
        <f>IF($E18&gt;=1,M18*$E18, " ")</f>
        <v xml:space="preserve"> </v>
      </c>
      <c r="G18" s="87" t="str">
        <f>IF($E18&gt;=1,N18*$E18, " ")</f>
        <v xml:space="preserve"> </v>
      </c>
      <c r="H18" s="88" t="str">
        <f>IF($E18&gt;=1,O18*$E18, " ")</f>
        <v xml:space="preserve"> </v>
      </c>
      <c r="I18" s="88" t="str">
        <f>IF($E18&gt;=1,P18*$E18, " ")</f>
        <v xml:space="preserve"> </v>
      </c>
      <c r="J18" s="89" t="str">
        <f>IF($E18&gt;=1,Q18*$E18, " ")</f>
        <v xml:space="preserve"> </v>
      </c>
      <c r="K18" s="175"/>
      <c r="M18" s="90">
        <v>50</v>
      </c>
      <c r="N18" s="91">
        <f>M18*$N$9</f>
        <v>12.5</v>
      </c>
      <c r="O18" s="91">
        <f>M18*$O$9</f>
        <v>25</v>
      </c>
      <c r="P18" s="91">
        <f>M18*$P$9</f>
        <v>37.5</v>
      </c>
      <c r="Q18" s="106">
        <v>39.6</v>
      </c>
      <c r="R18" s="211">
        <f t="shared" ref="R18" si="3">(N18/N19*$G$62)+(O18/O19*$H$62)+(P18/P19*$I$62)+(Q18/Q19*$J$62)</f>
        <v>5.3916297047677615</v>
      </c>
    </row>
    <row r="19" spans="1:18" ht="15.75" thickBot="1">
      <c r="A19" s="244"/>
      <c r="B19" s="222"/>
      <c r="C19" s="222"/>
      <c r="D19" s="224"/>
      <c r="E19" s="297"/>
      <c r="F19" s="93" t="str">
        <f>IF($E18&gt;=1,M19*$E18, " ")</f>
        <v xml:space="preserve"> </v>
      </c>
      <c r="G19" s="94" t="str">
        <f>IF($E18&gt;=1,N19*$E18, " ")</f>
        <v xml:space="preserve"> </v>
      </c>
      <c r="H19" s="95" t="str">
        <f>IF($E18&gt;=1,O19*$E18, " ")</f>
        <v xml:space="preserve"> </v>
      </c>
      <c r="I19" s="95" t="str">
        <f>IF($E18&gt;=1,P19*$E18, " ")</f>
        <v xml:space="preserve"> </v>
      </c>
      <c r="J19" s="96" t="str">
        <f>IF($E18&gt;=1,Q19*$E18, " ")</f>
        <v xml:space="preserve"> </v>
      </c>
      <c r="K19" s="175"/>
      <c r="M19" s="97">
        <v>13.63</v>
      </c>
      <c r="N19" s="98">
        <v>1.66</v>
      </c>
      <c r="O19" s="99">
        <v>4.0599999999999996</v>
      </c>
      <c r="P19" s="100">
        <v>9.3249999999999993</v>
      </c>
      <c r="Q19" s="101">
        <v>12.44</v>
      </c>
      <c r="R19" s="212"/>
    </row>
    <row r="20" spans="1:18" ht="15" customHeight="1">
      <c r="A20" s="244"/>
      <c r="B20" s="232" t="s">
        <v>111</v>
      </c>
      <c r="C20" s="232"/>
      <c r="D20" s="234" t="s">
        <v>58</v>
      </c>
      <c r="E20" s="298"/>
      <c r="F20" s="102" t="str">
        <f>IF($E20&gt;=1,M20*$E20, " ")</f>
        <v xml:space="preserve"> </v>
      </c>
      <c r="G20" s="103" t="str">
        <f>IF($E20&gt;=1,N20*$E20, " ")</f>
        <v xml:space="preserve"> </v>
      </c>
      <c r="H20" s="104" t="str">
        <f>IF($E20&gt;=1,O20*$E20, " ")</f>
        <v xml:space="preserve"> </v>
      </c>
      <c r="I20" s="104" t="str">
        <f>IF($E20&gt;=1,P20*$E20, " ")</f>
        <v xml:space="preserve"> </v>
      </c>
      <c r="J20" s="105" t="str">
        <f>IF($E20&gt;=1,Q20*$E20, " ")</f>
        <v xml:space="preserve"> </v>
      </c>
      <c r="K20" s="175"/>
      <c r="M20" s="90">
        <v>50</v>
      </c>
      <c r="N20" s="91">
        <f>M20*$N$9</f>
        <v>12.5</v>
      </c>
      <c r="O20" s="91">
        <f>M20*$O$9</f>
        <v>25</v>
      </c>
      <c r="P20" s="91">
        <f>M20*$P$9</f>
        <v>37.5</v>
      </c>
      <c r="Q20" s="106">
        <v>39.6</v>
      </c>
      <c r="R20" s="211">
        <f t="shared" ref="R20" si="4">(N20/N21*$G$62)+(O20/O21*$H$62)+(P20/P21*$I$62)+(Q20/Q21*$J$62)</f>
        <v>5.1685962212243242</v>
      </c>
    </row>
    <row r="21" spans="1:18" ht="15.75" thickBot="1">
      <c r="A21" s="244"/>
      <c r="B21" s="233"/>
      <c r="C21" s="233"/>
      <c r="D21" s="235"/>
      <c r="E21" s="219"/>
      <c r="F21" s="107" t="str">
        <f>IF($E20&gt;=1,M21*$E20, " ")</f>
        <v xml:space="preserve"> </v>
      </c>
      <c r="G21" s="108" t="str">
        <f>IF($E20&gt;=1,N21*$E20, " ")</f>
        <v xml:space="preserve"> </v>
      </c>
      <c r="H21" s="109" t="str">
        <f>IF($E20&gt;=1,O21*$E20, " ")</f>
        <v xml:space="preserve"> </v>
      </c>
      <c r="I21" s="109" t="str">
        <f>IF($E20&gt;=1,P21*$E20, " ")</f>
        <v xml:space="preserve"> </v>
      </c>
      <c r="J21" s="110" t="str">
        <f>IF($E20&gt;=1,Q21*$E20, " ")</f>
        <v xml:space="preserve"> </v>
      </c>
      <c r="K21" s="175"/>
      <c r="M21" s="97">
        <v>13.63</v>
      </c>
      <c r="N21" s="98">
        <v>1.66</v>
      </c>
      <c r="O21" s="99">
        <v>4.0599999999999996</v>
      </c>
      <c r="P21" s="100">
        <v>11.28</v>
      </c>
      <c r="Q21" s="101">
        <v>12.44</v>
      </c>
      <c r="R21" s="212"/>
    </row>
    <row r="22" spans="1:18" ht="15" customHeight="1">
      <c r="A22" s="244"/>
      <c r="B22" s="221" t="s">
        <v>93</v>
      </c>
      <c r="C22" s="221" t="s">
        <v>112</v>
      </c>
      <c r="D22" s="223" t="s">
        <v>59</v>
      </c>
      <c r="E22" s="296"/>
      <c r="F22" s="86" t="str">
        <f>IF($E22&gt;=1,M22*$E22, " ")</f>
        <v xml:space="preserve"> </v>
      </c>
      <c r="G22" s="87" t="str">
        <f>IF($E22&gt;=1,N22*$E22, " ")</f>
        <v xml:space="preserve"> </v>
      </c>
      <c r="H22" s="88" t="str">
        <f>IF($E22&gt;=1,O22*$E22, " ")</f>
        <v xml:space="preserve"> </v>
      </c>
      <c r="I22" s="88" t="str">
        <f>IF($E22&gt;=1,P22*$E22, " ")</f>
        <v xml:space="preserve"> </v>
      </c>
      <c r="J22" s="89" t="str">
        <f>IF($E22&gt;=1,Q22*$E22, " ")</f>
        <v xml:space="preserve"> </v>
      </c>
      <c r="K22" s="175"/>
      <c r="M22" s="90">
        <v>63</v>
      </c>
      <c r="N22" s="174">
        <f>M22*$N$9</f>
        <v>15.75</v>
      </c>
      <c r="O22" s="174">
        <f>M22*$O$9</f>
        <v>31.5</v>
      </c>
      <c r="P22" s="174">
        <f>M22*$P$9</f>
        <v>47.25</v>
      </c>
      <c r="Q22" s="111">
        <v>57.4</v>
      </c>
      <c r="R22" s="211">
        <f t="shared" ref="R22" si="5">(N22/N23*$G$62)+(O22/O23*$H$62)+(P22/P23*$I$62)+(Q22/Q23*$J$62)</f>
        <v>5.3158435403580349</v>
      </c>
    </row>
    <row r="23" spans="1:18" ht="15.75" thickBot="1">
      <c r="A23" s="244"/>
      <c r="B23" s="222"/>
      <c r="C23" s="222"/>
      <c r="D23" s="224"/>
      <c r="E23" s="297"/>
      <c r="F23" s="93" t="str">
        <f>IF($E22&gt;=1,M23*$E22, " ")</f>
        <v xml:space="preserve"> </v>
      </c>
      <c r="G23" s="94" t="str">
        <f>IF($E22&gt;=1,N23*$E22, " ")</f>
        <v xml:space="preserve"> </v>
      </c>
      <c r="H23" s="95" t="str">
        <f>IF($E22&gt;=1,O23*$E22, " ")</f>
        <v xml:space="preserve"> </v>
      </c>
      <c r="I23" s="95" t="str">
        <f>IF($E22&gt;=1,P23*$E22, " ")</f>
        <v xml:space="preserve"> </v>
      </c>
      <c r="J23" s="96" t="str">
        <f>IF($E22&gt;=1,Q23*$E22, " ")</f>
        <v xml:space="preserve"> </v>
      </c>
      <c r="K23" s="175"/>
      <c r="M23" s="97">
        <v>14.5</v>
      </c>
      <c r="N23" s="112">
        <f>N13+N13</f>
        <v>2.36</v>
      </c>
      <c r="O23" s="112">
        <f>O13+O13</f>
        <v>5.22</v>
      </c>
      <c r="P23" s="112">
        <f>P13+P13</f>
        <v>10.88</v>
      </c>
      <c r="Q23" s="113">
        <v>16.440000000000001</v>
      </c>
      <c r="R23" s="212"/>
    </row>
    <row r="24" spans="1:18" ht="15" customHeight="1">
      <c r="A24" s="244"/>
      <c r="B24" s="232" t="s">
        <v>94</v>
      </c>
      <c r="C24" s="232" t="s">
        <v>45</v>
      </c>
      <c r="D24" s="234" t="s">
        <v>60</v>
      </c>
      <c r="E24" s="298"/>
      <c r="F24" s="102" t="str">
        <f>IF($E24&gt;=1,M24*$E24, " ")</f>
        <v xml:space="preserve"> </v>
      </c>
      <c r="G24" s="103" t="str">
        <f>IF($E24&gt;=1,N24*$E24, " ")</f>
        <v xml:space="preserve"> </v>
      </c>
      <c r="H24" s="104" t="str">
        <f>IF($E24&gt;=1,O24*$E24, " ")</f>
        <v xml:space="preserve"> </v>
      </c>
      <c r="I24" s="104" t="str">
        <f>IF($E24&gt;=1,P24*$E24, " ")</f>
        <v xml:space="preserve"> </v>
      </c>
      <c r="J24" s="105" t="str">
        <f>IF($E24&gt;=1,Q24*$E24, " ")</f>
        <v xml:space="preserve"> </v>
      </c>
      <c r="K24" s="175"/>
      <c r="M24" s="90">
        <v>70</v>
      </c>
      <c r="N24" s="174">
        <f>M24*$N$9</f>
        <v>17.5</v>
      </c>
      <c r="O24" s="174">
        <f>M24*$O$9</f>
        <v>35</v>
      </c>
      <c r="P24" s="174">
        <f>M24*$P$9</f>
        <v>52.5</v>
      </c>
      <c r="Q24" s="111">
        <v>60</v>
      </c>
      <c r="R24" s="211">
        <f t="shared" ref="R24" si="6">(N24/N25*$G$62)+(O24/O25*$H$62)+(P24/P25*$I$62)+(Q24/Q25*$J$62)</f>
        <v>5.6488507160006698</v>
      </c>
    </row>
    <row r="25" spans="1:18" ht="15.75" thickBot="1">
      <c r="A25" s="244"/>
      <c r="B25" s="233"/>
      <c r="C25" s="233"/>
      <c r="D25" s="235"/>
      <c r="E25" s="219"/>
      <c r="F25" s="107" t="str">
        <f>IF($E24&gt;=1,M25*$E24, " ")</f>
        <v xml:space="preserve"> </v>
      </c>
      <c r="G25" s="108" t="str">
        <f>IF($E24&gt;=1,N25*$E24, " ")</f>
        <v xml:space="preserve"> </v>
      </c>
      <c r="H25" s="109" t="str">
        <f>IF($E24&gt;=1,O25*$E24, " ")</f>
        <v xml:space="preserve"> </v>
      </c>
      <c r="I25" s="109" t="str">
        <f>IF($E24&gt;=1,P25*$E24, " ")</f>
        <v xml:space="preserve"> </v>
      </c>
      <c r="J25" s="110" t="str">
        <f>IF($E24&gt;=1,Q25*$E24, " ")</f>
        <v xml:space="preserve"> </v>
      </c>
      <c r="K25" s="175"/>
      <c r="M25" s="97">
        <v>16.34</v>
      </c>
      <c r="N25" s="112">
        <f>N17+N11</f>
        <v>2.46</v>
      </c>
      <c r="O25" s="112">
        <f>O17+O11</f>
        <v>5.55</v>
      </c>
      <c r="P25" s="112">
        <f>P17+P11</f>
        <v>10.91</v>
      </c>
      <c r="Q25" s="113">
        <v>17.309999999999999</v>
      </c>
      <c r="R25" s="212"/>
    </row>
    <row r="26" spans="1:18" ht="15" customHeight="1">
      <c r="A26" s="244"/>
      <c r="B26" s="221" t="s">
        <v>95</v>
      </c>
      <c r="C26" s="221" t="s">
        <v>171</v>
      </c>
      <c r="D26" s="223" t="s">
        <v>61</v>
      </c>
      <c r="E26" s="296"/>
      <c r="F26" s="86" t="str">
        <f>IF($E26&gt;=1,M26*$E26, " ")</f>
        <v xml:space="preserve"> </v>
      </c>
      <c r="G26" s="87" t="str">
        <f>IF($E26&gt;=1,N26*$E26, " ")</f>
        <v xml:space="preserve"> </v>
      </c>
      <c r="H26" s="88" t="str">
        <f>IF($E26&gt;=1,O26*$E26, " ")</f>
        <v xml:space="preserve"> </v>
      </c>
      <c r="I26" s="88" t="str">
        <f>IF($E26&gt;=1,P26*$E26, " ")</f>
        <v xml:space="preserve"> </v>
      </c>
      <c r="J26" s="89" t="str">
        <f>IF($E26&gt;=1,Q26*$E26, " ")</f>
        <v xml:space="preserve"> </v>
      </c>
      <c r="K26" s="175"/>
      <c r="M26" s="90">
        <v>76.5</v>
      </c>
      <c r="N26" s="174">
        <f>M26*$N$9</f>
        <v>19.125</v>
      </c>
      <c r="O26" s="174">
        <f>M26*$O$9</f>
        <v>38.25</v>
      </c>
      <c r="P26" s="174">
        <f>M26*$P$9</f>
        <v>57.375</v>
      </c>
      <c r="Q26" s="111">
        <v>67.400000000000006</v>
      </c>
      <c r="R26" s="211">
        <f t="shared" ref="R26" si="7">(N26/N27*$G$62)+(O26/O27*$H$62)+(P26/P27*$I$62)+(Q26/Q27*$J$62)</f>
        <v>5.5520086047909532</v>
      </c>
    </row>
    <row r="27" spans="1:18" ht="15.75" thickBot="1">
      <c r="A27" s="244"/>
      <c r="B27" s="222"/>
      <c r="C27" s="222"/>
      <c r="D27" s="224"/>
      <c r="E27" s="297"/>
      <c r="F27" s="93" t="str">
        <f>IF($E26&gt;=1,M27*$E26, " ")</f>
        <v xml:space="preserve"> </v>
      </c>
      <c r="G27" s="94" t="str">
        <f>IF($E26&gt;=1,N27*$E26, " ")</f>
        <v xml:space="preserve"> </v>
      </c>
      <c r="H27" s="95" t="str">
        <f>IF($E26&gt;=1,O27*$E26, " ")</f>
        <v xml:space="preserve"> </v>
      </c>
      <c r="I27" s="95" t="str">
        <f>IF($E26&gt;=1,P27*$E26, " ")</f>
        <v xml:space="preserve"> </v>
      </c>
      <c r="J27" s="96" t="str">
        <f>IF($E26&gt;=1,Q27*$E26, " ")</f>
        <v xml:space="preserve"> </v>
      </c>
      <c r="K27" s="175"/>
      <c r="M27" s="97">
        <v>18.420000000000002</v>
      </c>
      <c r="N27" s="112">
        <f>N17+N13</f>
        <v>2.66</v>
      </c>
      <c r="O27" s="112">
        <f>O17+O13</f>
        <v>6.18</v>
      </c>
      <c r="P27" s="112">
        <f>P17+P13</f>
        <v>12.45</v>
      </c>
      <c r="Q27" s="113">
        <v>19.670000000000002</v>
      </c>
      <c r="R27" s="212"/>
    </row>
    <row r="28" spans="1:18" ht="15" customHeight="1">
      <c r="A28" s="244"/>
      <c r="B28" s="232" t="s">
        <v>96</v>
      </c>
      <c r="C28" s="232" t="s">
        <v>113</v>
      </c>
      <c r="D28" s="234" t="s">
        <v>62</v>
      </c>
      <c r="E28" s="298"/>
      <c r="F28" s="102" t="str">
        <f>IF($E28&gt;=1,M28*$E28, " ")</f>
        <v xml:space="preserve"> </v>
      </c>
      <c r="G28" s="103" t="str">
        <f>IF($E28&gt;=1,N28*$E28, " ")</f>
        <v xml:space="preserve"> </v>
      </c>
      <c r="H28" s="104" t="str">
        <f>IF($E28&gt;=1,O28*$E28, " ")</f>
        <v xml:space="preserve"> </v>
      </c>
      <c r="I28" s="104" t="str">
        <f>IF($E28&gt;=1,P28*$E28, " ")</f>
        <v xml:space="preserve"> </v>
      </c>
      <c r="J28" s="105" t="str">
        <f>IF($E28&gt;=1,Q28*$E28, " ")</f>
        <v xml:space="preserve"> </v>
      </c>
      <c r="K28" s="175"/>
      <c r="M28" s="90">
        <v>81.5</v>
      </c>
      <c r="N28" s="174">
        <f>M28*$N$9</f>
        <v>20.375</v>
      </c>
      <c r="O28" s="174">
        <f>M28*$O$9</f>
        <v>40.75</v>
      </c>
      <c r="P28" s="174">
        <f>M28*$P$9</f>
        <v>61.125</v>
      </c>
      <c r="Q28" s="111">
        <v>68.3</v>
      </c>
      <c r="R28" s="211">
        <f>(N28/N29*$G$62)+(O28/O29*$H$62)+(P28/P29*$I$62)+(Q28/Q29*$J$62)</f>
        <v>5.3557225574245422</v>
      </c>
    </row>
    <row r="29" spans="1:18" ht="15.75" thickBot="1">
      <c r="A29" s="244"/>
      <c r="B29" s="233"/>
      <c r="C29" s="233"/>
      <c r="D29" s="235"/>
      <c r="E29" s="219"/>
      <c r="F29" s="107" t="str">
        <f>IF($E28&gt;=1,M29*$E28, " ")</f>
        <v xml:space="preserve"> </v>
      </c>
      <c r="G29" s="108" t="str">
        <f>IF($E28&gt;=1,N29*$E28, " ")</f>
        <v xml:space="preserve"> </v>
      </c>
      <c r="H29" s="109" t="str">
        <f>IF($E28&gt;=1,O29*$E28, " ")</f>
        <v xml:space="preserve"> </v>
      </c>
      <c r="I29" s="109" t="str">
        <f>IF($E28&gt;=1,P29*$E28, " ")</f>
        <v xml:space="preserve"> </v>
      </c>
      <c r="J29" s="110" t="str">
        <f>IF($E28&gt;=1,Q29*$E28, " ")</f>
        <v xml:space="preserve"> </v>
      </c>
      <c r="K29" s="175"/>
      <c r="M29" s="97">
        <v>18.420000000000002</v>
      </c>
      <c r="N29" s="112">
        <f>N19+N13</f>
        <v>2.84</v>
      </c>
      <c r="O29" s="112">
        <f>O19+O13</f>
        <v>6.67</v>
      </c>
      <c r="P29" s="112">
        <f>P19+P13</f>
        <v>14.765000000000001</v>
      </c>
      <c r="Q29" s="113">
        <v>20.66</v>
      </c>
      <c r="R29" s="212"/>
    </row>
    <row r="30" spans="1:18" ht="15" customHeight="1">
      <c r="A30" s="244"/>
      <c r="B30" s="221" t="s">
        <v>29</v>
      </c>
      <c r="C30" s="221" t="s">
        <v>114</v>
      </c>
      <c r="D30" s="223" t="s">
        <v>63</v>
      </c>
      <c r="E30" s="296"/>
      <c r="F30" s="86" t="str">
        <f>IF($E30&gt;=1,M30*$E30, " ")</f>
        <v xml:space="preserve"> </v>
      </c>
      <c r="G30" s="87" t="str">
        <f>IF($E30&gt;=1,N30*$E30, " ")</f>
        <v xml:space="preserve"> </v>
      </c>
      <c r="H30" s="88" t="str">
        <f>IF($E30&gt;=1,O30*$E30, " ")</f>
        <v xml:space="preserve"> </v>
      </c>
      <c r="I30" s="88" t="str">
        <f>IF($E30&gt;=1,P30*$E30, " ")</f>
        <v xml:space="preserve"> </v>
      </c>
      <c r="J30" s="89" t="str">
        <f>IF($E30&gt;=1,Q30*$E30, " ")</f>
        <v xml:space="preserve"> </v>
      </c>
      <c r="K30" s="175"/>
      <c r="M30" s="90">
        <v>81.5</v>
      </c>
      <c r="N30" s="174">
        <f>M30*$N$9</f>
        <v>20.375</v>
      </c>
      <c r="O30" s="174">
        <f>M30*$O$9</f>
        <v>40.75</v>
      </c>
      <c r="P30" s="174">
        <f>M30*$P$9</f>
        <v>61.125</v>
      </c>
      <c r="Q30" s="111">
        <v>68.3</v>
      </c>
      <c r="R30" s="211">
        <f t="shared" ref="R30" si="8">(N30/N31*$G$62)+(O30/O31*$H$62)+(P30/P31*$I$62)+(Q30/Q31*$J$62)</f>
        <v>5.2008245297922748</v>
      </c>
    </row>
    <row r="31" spans="1:18" ht="15.75" thickBot="1">
      <c r="A31" s="244"/>
      <c r="B31" s="222"/>
      <c r="C31" s="222"/>
      <c r="D31" s="224"/>
      <c r="E31" s="297"/>
      <c r="F31" s="93" t="str">
        <f>IF($E30&gt;=1,M31*$E30, " ")</f>
        <v xml:space="preserve"> </v>
      </c>
      <c r="G31" s="94" t="str">
        <f>IF($E30&gt;=1,N31*$E30, " ")</f>
        <v xml:space="preserve"> </v>
      </c>
      <c r="H31" s="95" t="str">
        <f>IF($E30&gt;=1,O31*$E30, " ")</f>
        <v xml:space="preserve"> </v>
      </c>
      <c r="I31" s="95" t="str">
        <f>IF($E30&gt;=1,P31*$E30, " ")</f>
        <v xml:space="preserve"> </v>
      </c>
      <c r="J31" s="96" t="str">
        <f>IF($E30&gt;=1,Q31*$E30, " ")</f>
        <v xml:space="preserve"> </v>
      </c>
      <c r="K31" s="175"/>
      <c r="M31" s="97">
        <v>20.88</v>
      </c>
      <c r="N31" s="112">
        <f>N21+N13</f>
        <v>2.84</v>
      </c>
      <c r="O31" s="112">
        <f>O21+O13</f>
        <v>6.67</v>
      </c>
      <c r="P31" s="112">
        <f>P21+P13</f>
        <v>16.72</v>
      </c>
      <c r="Q31" s="113">
        <v>20.66</v>
      </c>
      <c r="R31" s="212"/>
    </row>
    <row r="32" spans="1:18" ht="15" customHeight="1">
      <c r="A32" s="244"/>
      <c r="B32" s="232" t="s">
        <v>97</v>
      </c>
      <c r="C32" s="232" t="s">
        <v>34</v>
      </c>
      <c r="D32" s="234" t="s">
        <v>64</v>
      </c>
      <c r="E32" s="298"/>
      <c r="F32" s="102" t="str">
        <f>IF($E32&gt;=1,M32*$E32, " ")</f>
        <v xml:space="preserve"> </v>
      </c>
      <c r="G32" s="103" t="str">
        <f>IF($E32&gt;=1,N32*$E32, " ")</f>
        <v xml:space="preserve"> </v>
      </c>
      <c r="H32" s="104" t="str">
        <f>IF($E32&gt;=1,O32*$E32, " ")</f>
        <v xml:space="preserve"> </v>
      </c>
      <c r="I32" s="104" t="str">
        <f>IF($E32&gt;=1,P32*$E32, " ")</f>
        <v xml:space="preserve"> </v>
      </c>
      <c r="J32" s="105" t="str">
        <f>IF($E32&gt;=1,Q32*$E32, " ")</f>
        <v xml:space="preserve"> </v>
      </c>
      <c r="K32" s="175"/>
      <c r="M32" s="90">
        <v>95</v>
      </c>
      <c r="N32" s="174">
        <f>M32*$N$9</f>
        <v>23.75</v>
      </c>
      <c r="O32" s="174">
        <f>M32*$O$9</f>
        <v>47.5</v>
      </c>
      <c r="P32" s="174">
        <f>M32*$P$9</f>
        <v>71.25</v>
      </c>
      <c r="Q32" s="111">
        <v>78.3</v>
      </c>
      <c r="R32" s="211">
        <f t="shared" ref="R32" si="9">(N32/N33*$G$62)+(O32/O33*$H$62)+(P32/P33*$I$62)+(Q32/Q33*$J$62)</f>
        <v>5.5429707738910921</v>
      </c>
    </row>
    <row r="33" spans="1:18" ht="15.75" thickBot="1">
      <c r="A33" s="244"/>
      <c r="B33" s="233"/>
      <c r="C33" s="233"/>
      <c r="D33" s="235"/>
      <c r="E33" s="219"/>
      <c r="F33" s="107" t="str">
        <f>IF($E32&gt;=1,M33*$E32, " ")</f>
        <v xml:space="preserve"> </v>
      </c>
      <c r="G33" s="108" t="str">
        <f>IF($E32&gt;=1,N33*$E32, " ")</f>
        <v xml:space="preserve"> </v>
      </c>
      <c r="H33" s="109" t="str">
        <f>IF($E32&gt;=1,O33*$E32, " ")</f>
        <v xml:space="preserve"> </v>
      </c>
      <c r="I33" s="109" t="str">
        <f>IF($E32&gt;=1,P33*$E32, " ")</f>
        <v xml:space="preserve"> </v>
      </c>
      <c r="J33" s="110" t="str">
        <f>IF($E32&gt;=1,Q33*$E32, " ")</f>
        <v xml:space="preserve"> </v>
      </c>
      <c r="K33" s="175"/>
      <c r="M33" s="97">
        <v>20.88</v>
      </c>
      <c r="N33" s="112">
        <f>N19+N17</f>
        <v>3.1399999999999997</v>
      </c>
      <c r="O33" s="112">
        <f>O19+O17</f>
        <v>7.629999999999999</v>
      </c>
      <c r="P33" s="112">
        <f>P19+P17</f>
        <v>16.335000000000001</v>
      </c>
      <c r="Q33" s="113">
        <v>23.89</v>
      </c>
      <c r="R33" s="212"/>
    </row>
    <row r="34" spans="1:18" ht="15" customHeight="1">
      <c r="A34" s="244"/>
      <c r="B34" s="221" t="s">
        <v>98</v>
      </c>
      <c r="C34" s="221" t="s">
        <v>35</v>
      </c>
      <c r="D34" s="223" t="s">
        <v>65</v>
      </c>
      <c r="E34" s="296"/>
      <c r="F34" s="86" t="str">
        <f>IF($E34&gt;=1,M34*$E34, " ")</f>
        <v xml:space="preserve"> </v>
      </c>
      <c r="G34" s="87" t="str">
        <f>IF($E34&gt;=1,N34*$E34, " ")</f>
        <v xml:space="preserve"> </v>
      </c>
      <c r="H34" s="88" t="str">
        <f>IF($E34&gt;=1,O34*$E34, " ")</f>
        <v xml:space="preserve"> </v>
      </c>
      <c r="I34" s="88" t="str">
        <f>IF($E34&gt;=1,P34*$E34, " ")</f>
        <v xml:space="preserve"> </v>
      </c>
      <c r="J34" s="89" t="str">
        <f>IF($E34&gt;=1,Q34*$E34, " ")</f>
        <v xml:space="preserve"> </v>
      </c>
      <c r="K34" s="175"/>
      <c r="M34" s="90">
        <v>100</v>
      </c>
      <c r="N34" s="174">
        <f>M34*$N$9</f>
        <v>25</v>
      </c>
      <c r="O34" s="174">
        <f>M34*$O$9</f>
        <v>50</v>
      </c>
      <c r="P34" s="174">
        <f>M34*$P$9</f>
        <v>75</v>
      </c>
      <c r="Q34" s="111">
        <v>79.2</v>
      </c>
      <c r="R34" s="211">
        <f t="shared" ref="R34" si="10">(N34/N35*$G$62)+(O34/O35*$H$62)+(P34/P35*$I$62)+(Q34/Q35*$J$62)</f>
        <v>5.3916297047677615</v>
      </c>
    </row>
    <row r="35" spans="1:18" ht="15.75" thickBot="1">
      <c r="A35" s="244"/>
      <c r="B35" s="222"/>
      <c r="C35" s="222"/>
      <c r="D35" s="224"/>
      <c r="E35" s="297"/>
      <c r="F35" s="93" t="str">
        <f>IF($E34&gt;=1,M35*$E34, " ")</f>
        <v xml:space="preserve"> </v>
      </c>
      <c r="G35" s="94" t="str">
        <f>IF($E34&gt;=1,N35*$E34, " ")</f>
        <v xml:space="preserve"> </v>
      </c>
      <c r="H35" s="95" t="str">
        <f>IF($E34&gt;=1,O35*$E34, " ")</f>
        <v xml:space="preserve"> </v>
      </c>
      <c r="I35" s="95" t="str">
        <f>IF($E34&gt;=1,P35*$E34, " ")</f>
        <v xml:space="preserve"> </v>
      </c>
      <c r="J35" s="96" t="str">
        <f>IF($E34&gt;=1,Q35*$E34, " ")</f>
        <v xml:space="preserve"> </v>
      </c>
      <c r="K35" s="175"/>
      <c r="M35" s="97">
        <v>27.26</v>
      </c>
      <c r="N35" s="112">
        <f>N19+N19</f>
        <v>3.32</v>
      </c>
      <c r="O35" s="112">
        <f>O19+O19</f>
        <v>8.1199999999999992</v>
      </c>
      <c r="P35" s="112">
        <f>P19+P19</f>
        <v>18.649999999999999</v>
      </c>
      <c r="Q35" s="113">
        <v>24.88</v>
      </c>
      <c r="R35" s="212"/>
    </row>
    <row r="36" spans="1:18" ht="15" customHeight="1">
      <c r="A36" s="244"/>
      <c r="B36" s="232" t="s">
        <v>117</v>
      </c>
      <c r="C36" s="232" t="s">
        <v>115</v>
      </c>
      <c r="D36" s="234" t="s">
        <v>66</v>
      </c>
      <c r="E36" s="298"/>
      <c r="F36" s="102" t="str">
        <f>IF($E36&gt;=1,M36*$E36, " ")</f>
        <v xml:space="preserve"> </v>
      </c>
      <c r="G36" s="103" t="str">
        <f>IF($E36&gt;=1,N36*$E36, " ")</f>
        <v xml:space="preserve"> </v>
      </c>
      <c r="H36" s="104" t="str">
        <f>IF($E36&gt;=1,O36*$E36, " ")</f>
        <v xml:space="preserve"> </v>
      </c>
      <c r="I36" s="104" t="str">
        <f>IF($E36&gt;=1,P36*$E36, " ")</f>
        <v xml:space="preserve"> </v>
      </c>
      <c r="J36" s="105" t="str">
        <f>IF($E36&gt;=1,Q36*$E36, " ")</f>
        <v xml:space="preserve"> </v>
      </c>
      <c r="K36" s="175"/>
      <c r="M36" s="90">
        <v>100</v>
      </c>
      <c r="N36" s="174">
        <f>M36*$N$9</f>
        <v>25</v>
      </c>
      <c r="O36" s="174">
        <f>M36*$O$9</f>
        <v>50</v>
      </c>
      <c r="P36" s="174">
        <f>M36*$P$9</f>
        <v>75</v>
      </c>
      <c r="Q36" s="111">
        <v>79.2</v>
      </c>
      <c r="R36" s="211">
        <f t="shared" ref="R36" si="11">(N36/N37*$G$62)+(O36/O37*$H$62)+(P36/P37*$I$62)+(Q36/Q37*$J$62)</f>
        <v>5.2695322675258316</v>
      </c>
    </row>
    <row r="37" spans="1:18" ht="15.75" thickBot="1">
      <c r="A37" s="244"/>
      <c r="B37" s="233"/>
      <c r="C37" s="233"/>
      <c r="D37" s="235"/>
      <c r="E37" s="219"/>
      <c r="F37" s="107" t="str">
        <f>IF($E36&gt;=1,M37*$E36, " ")</f>
        <v xml:space="preserve"> </v>
      </c>
      <c r="G37" s="108" t="str">
        <f>IF($E36&gt;=1,N37*$E36, " ")</f>
        <v xml:space="preserve"> </v>
      </c>
      <c r="H37" s="109" t="str">
        <f>IF($E36&gt;=1,O37*$E36, " ")</f>
        <v xml:space="preserve"> </v>
      </c>
      <c r="I37" s="109" t="str">
        <f>IF($E36&gt;=1,P37*$E36, " ")</f>
        <v xml:space="preserve"> </v>
      </c>
      <c r="J37" s="110" t="str">
        <f>IF($E36&gt;=1,Q37*$E36, " ")</f>
        <v xml:space="preserve"> </v>
      </c>
      <c r="K37" s="175"/>
      <c r="M37" s="97">
        <v>27.26</v>
      </c>
      <c r="N37" s="112">
        <f>N21+N19</f>
        <v>3.32</v>
      </c>
      <c r="O37" s="112">
        <f>O21+O19</f>
        <v>8.1199999999999992</v>
      </c>
      <c r="P37" s="112">
        <f>P21+P19</f>
        <v>20.604999999999997</v>
      </c>
      <c r="Q37" s="113">
        <v>24.88</v>
      </c>
      <c r="R37" s="212"/>
    </row>
    <row r="38" spans="1:18" ht="15" customHeight="1">
      <c r="A38" s="244"/>
      <c r="B38" s="221" t="s">
        <v>118</v>
      </c>
      <c r="C38" s="221" t="s">
        <v>116</v>
      </c>
      <c r="D38" s="223" t="s">
        <v>67</v>
      </c>
      <c r="E38" s="296"/>
      <c r="F38" s="86" t="str">
        <f>IF($E38&gt;=1,M38*$E38, " ")</f>
        <v xml:space="preserve"> </v>
      </c>
      <c r="G38" s="87" t="str">
        <f>IF($E38&gt;=1,N38*$E38, " ")</f>
        <v xml:space="preserve"> </v>
      </c>
      <c r="H38" s="88" t="str">
        <f>IF($E38&gt;=1,O38*$E38, " ")</f>
        <v xml:space="preserve"> </v>
      </c>
      <c r="I38" s="88" t="str">
        <f>IF($E38&gt;=1,P38*$E38, " ")</f>
        <v xml:space="preserve"> </v>
      </c>
      <c r="J38" s="89" t="str">
        <f>IF($E38&gt;=1,Q38*$E38, " ")</f>
        <v xml:space="preserve"> </v>
      </c>
      <c r="M38" s="90">
        <v>100</v>
      </c>
      <c r="N38" s="174">
        <f>M38*$N$9</f>
        <v>25</v>
      </c>
      <c r="O38" s="174">
        <f>M38*$O$9</f>
        <v>50</v>
      </c>
      <c r="P38" s="174">
        <f>M38*$P$9</f>
        <v>75</v>
      </c>
      <c r="Q38" s="111">
        <v>79.2</v>
      </c>
      <c r="R38" s="211">
        <f t="shared" ref="R38" si="12">(N38/N39*$G$62)+(O38/O39*$H$62)+(P38/P39*$I$62)+(Q38/Q39*$J$62)</f>
        <v>5.1685962212243242</v>
      </c>
    </row>
    <row r="39" spans="1:18" ht="15.75" thickBot="1">
      <c r="A39" s="244"/>
      <c r="B39" s="222"/>
      <c r="C39" s="222"/>
      <c r="D39" s="224"/>
      <c r="E39" s="297"/>
      <c r="F39" s="93" t="str">
        <f>IF($E38&gt;=1,M39*$E38, " ")</f>
        <v xml:space="preserve"> </v>
      </c>
      <c r="G39" s="94" t="str">
        <f>IF($E38&gt;=1,N39*$E38, " ")</f>
        <v xml:space="preserve"> </v>
      </c>
      <c r="H39" s="95" t="str">
        <f>IF($E38&gt;=1,O39*$E38, " ")</f>
        <v xml:space="preserve"> </v>
      </c>
      <c r="I39" s="95" t="str">
        <f>IF($E38&gt;=1,P39*$E38, " ")</f>
        <v xml:space="preserve"> </v>
      </c>
      <c r="J39" s="96" t="str">
        <f>IF($E38&gt;=1,Q39*$E38, " ")</f>
        <v xml:space="preserve"> </v>
      </c>
      <c r="K39" s="175"/>
      <c r="M39" s="97">
        <v>27.26</v>
      </c>
      <c r="N39" s="112">
        <f>N21+N21</f>
        <v>3.32</v>
      </c>
      <c r="O39" s="112">
        <f>O21+O21</f>
        <v>8.1199999999999992</v>
      </c>
      <c r="P39" s="112">
        <f>P21+P21</f>
        <v>22.56</v>
      </c>
      <c r="Q39" s="113">
        <v>24.88</v>
      </c>
      <c r="R39" s="212"/>
    </row>
    <row r="40" spans="1:18" ht="15" customHeight="1">
      <c r="A40" s="244"/>
      <c r="B40" s="232" t="s">
        <v>99</v>
      </c>
      <c r="C40" s="232" t="s">
        <v>119</v>
      </c>
      <c r="D40" s="234" t="s">
        <v>68</v>
      </c>
      <c r="E40" s="298"/>
      <c r="F40" s="102" t="str">
        <f>IF($E40&gt;=1,M40*$E40, " ")</f>
        <v xml:space="preserve"> </v>
      </c>
      <c r="G40" s="103" t="str">
        <f>IF($E40&gt;=1,N40*$E40, " ")</f>
        <v xml:space="preserve"> </v>
      </c>
      <c r="H40" s="104" t="str">
        <f>IF($E40&gt;=1,O40*$E40, " ")</f>
        <v xml:space="preserve"> </v>
      </c>
      <c r="I40" s="104" t="str">
        <f>IF($E40&gt;=1,P40*$E40, " ")</f>
        <v xml:space="preserve"> </v>
      </c>
      <c r="J40" s="105" t="str">
        <f>IF($E40&gt;=1,Q40*$E40, " ")</f>
        <v xml:space="preserve"> </v>
      </c>
      <c r="M40" s="90">
        <v>113</v>
      </c>
      <c r="N40" s="174">
        <f>M40*$N$9</f>
        <v>28.25</v>
      </c>
      <c r="O40" s="174">
        <f>M40*$O$9</f>
        <v>56.5</v>
      </c>
      <c r="P40" s="174">
        <f>M40*$P$9</f>
        <v>84.75</v>
      </c>
      <c r="Q40" s="111">
        <v>97</v>
      </c>
      <c r="R40" s="211">
        <f t="shared" ref="R40" si="13">(N40/N41*$G$62)+(O40/O41*$H$62)+(P40/P41*$I$62)+(Q40/Q41*$J$62)</f>
        <v>5.2241567878576936</v>
      </c>
    </row>
    <row r="41" spans="1:18" ht="15.75" thickBot="1">
      <c r="A41" s="244"/>
      <c r="B41" s="233"/>
      <c r="C41" s="233"/>
      <c r="D41" s="235"/>
      <c r="E41" s="219"/>
      <c r="F41" s="107" t="str">
        <f>IF($E40&gt;=1,M41*$E40, " ")</f>
        <v xml:space="preserve"> </v>
      </c>
      <c r="G41" s="108" t="str">
        <f>IF($E40&gt;=1,N41*$E40, " ")</f>
        <v xml:space="preserve"> </v>
      </c>
      <c r="H41" s="109" t="str">
        <f>IF($E40&gt;=1,O41*$E40, " ")</f>
        <v xml:space="preserve"> </v>
      </c>
      <c r="I41" s="109" t="str">
        <f>IF($E40&gt;=1,P41*$E40, " ")</f>
        <v xml:space="preserve"> </v>
      </c>
      <c r="J41" s="110" t="str">
        <f>IF($E40&gt;=1,Q41*$E40, " ")</f>
        <v xml:space="preserve"> </v>
      </c>
      <c r="K41" s="175"/>
      <c r="M41" s="97">
        <v>28.13</v>
      </c>
      <c r="N41" s="112">
        <f>N21+N13+N13</f>
        <v>4.0199999999999996</v>
      </c>
      <c r="O41" s="112">
        <f>O21+O13+O13</f>
        <v>9.2799999999999994</v>
      </c>
      <c r="P41" s="112">
        <f>P21+P13+P13</f>
        <v>22.16</v>
      </c>
      <c r="Q41" s="113">
        <v>28.88</v>
      </c>
      <c r="R41" s="212"/>
    </row>
    <row r="42" spans="1:18" ht="15" customHeight="1">
      <c r="A42" s="244"/>
      <c r="B42" s="221" t="s">
        <v>100</v>
      </c>
      <c r="C42" s="221" t="s">
        <v>50</v>
      </c>
      <c r="D42" s="223" t="s">
        <v>69</v>
      </c>
      <c r="E42" s="296"/>
      <c r="F42" s="86" t="str">
        <f>IF($E42&gt;=1,M42*$E42, " ")</f>
        <v xml:space="preserve"> </v>
      </c>
      <c r="G42" s="87" t="str">
        <f>IF($E42&gt;=1,N42*$E42, " ")</f>
        <v xml:space="preserve"> </v>
      </c>
      <c r="H42" s="88" t="str">
        <f>IF($E42&gt;=1,O42*$E42, " ")</f>
        <v xml:space="preserve"> </v>
      </c>
      <c r="I42" s="88" t="str">
        <f>IF($E42&gt;=1,P42*$E42, " ")</f>
        <v xml:space="preserve"> </v>
      </c>
      <c r="J42" s="89" t="str">
        <f>IF($E42&gt;=1,Q42*$E42, " ")</f>
        <v xml:space="preserve"> </v>
      </c>
      <c r="M42" s="90">
        <v>126.5</v>
      </c>
      <c r="N42" s="174">
        <f>M42*$N$9</f>
        <v>31.625</v>
      </c>
      <c r="O42" s="174">
        <f>M42*$O$9</f>
        <v>63.25</v>
      </c>
      <c r="P42" s="174">
        <f>M42*$P$9</f>
        <v>94.875</v>
      </c>
      <c r="Q42" s="111">
        <v>107</v>
      </c>
      <c r="R42" s="211">
        <f t="shared" ref="R42" si="14">(N42/N43*$G$62)+(O42/O43*$H$62)+(P42/P43*$I$62)+(Q42/Q43*$J$62)</f>
        <v>5.4818880829572922</v>
      </c>
    </row>
    <row r="43" spans="1:18" ht="15.75" thickBot="1">
      <c r="A43" s="244"/>
      <c r="B43" s="222"/>
      <c r="C43" s="222"/>
      <c r="D43" s="224"/>
      <c r="E43" s="297"/>
      <c r="F43" s="93" t="str">
        <f>IF($E42&gt;=1,M43*$E42, " ")</f>
        <v xml:space="preserve"> </v>
      </c>
      <c r="G43" s="94" t="str">
        <f>IF($E42&gt;=1,N43*$E42, " ")</f>
        <v xml:space="preserve"> </v>
      </c>
      <c r="H43" s="95" t="str">
        <f>IF($E42&gt;=1,O43*$E42, " ")</f>
        <v xml:space="preserve"> </v>
      </c>
      <c r="I43" s="95" t="str">
        <f>IF($E42&gt;=1,P43*$E42, " ")</f>
        <v xml:space="preserve"> </v>
      </c>
      <c r="J43" s="96" t="str">
        <f>IF($E42&gt;=1,Q43*$E42, " ")</f>
        <v xml:space="preserve"> </v>
      </c>
      <c r="K43" s="175"/>
      <c r="M43" s="97">
        <v>32.049999999999997</v>
      </c>
      <c r="N43" s="112">
        <f>N19+N17+N13</f>
        <v>4.3199999999999994</v>
      </c>
      <c r="O43" s="112">
        <f>O19+O17+O13</f>
        <v>10.239999999999998</v>
      </c>
      <c r="P43" s="112">
        <f>P19+P17+P13</f>
        <v>21.775000000000002</v>
      </c>
      <c r="Q43" s="113">
        <v>32.11</v>
      </c>
      <c r="R43" s="212"/>
    </row>
    <row r="44" spans="1:18" ht="15" customHeight="1">
      <c r="A44" s="244"/>
      <c r="B44" s="232" t="s">
        <v>101</v>
      </c>
      <c r="C44" s="232" t="s">
        <v>120</v>
      </c>
      <c r="D44" s="234" t="s">
        <v>70</v>
      </c>
      <c r="E44" s="298"/>
      <c r="F44" s="102" t="str">
        <f>IF($E44&gt;=1,M44*$E44, " ")</f>
        <v xml:space="preserve"> </v>
      </c>
      <c r="G44" s="103" t="str">
        <f>IF($E44&gt;=1,N44*$E44, " ")</f>
        <v xml:space="preserve"> </v>
      </c>
      <c r="H44" s="104" t="str">
        <f>IF($E44&gt;=1,O44*$E44, " ")</f>
        <v xml:space="preserve"> </v>
      </c>
      <c r="I44" s="104" t="str">
        <f>IF($E44&gt;=1,P44*$E44, " ")</f>
        <v xml:space="preserve"> </v>
      </c>
      <c r="J44" s="105" t="str">
        <f>IF($E44&gt;=1,Q44*$E44, " ")</f>
        <v xml:space="preserve"> </v>
      </c>
      <c r="K44" s="175"/>
      <c r="M44" s="90">
        <v>131.5</v>
      </c>
      <c r="N44" s="174">
        <f>M44*$N$9</f>
        <v>32.875</v>
      </c>
      <c r="O44" s="174">
        <f>M44*$O$9</f>
        <v>65.75</v>
      </c>
      <c r="P44" s="174">
        <f>M44*$P$9</f>
        <v>98.625</v>
      </c>
      <c r="Q44" s="111">
        <v>107.9</v>
      </c>
      <c r="R44" s="211">
        <f t="shared" ref="R44" si="15">(N44/N45*$G$62)+(O44/O45*$H$62)+(P44/P45*$I$62)+(Q44/Q45*$J$62)</f>
        <v>5.3683411172210524</v>
      </c>
    </row>
    <row r="45" spans="1:18" ht="15.75" thickBot="1">
      <c r="A45" s="244"/>
      <c r="B45" s="233"/>
      <c r="C45" s="233"/>
      <c r="D45" s="235"/>
      <c r="E45" s="219"/>
      <c r="F45" s="107" t="str">
        <f>IF($E44&gt;=1,M45*$E44, " ")</f>
        <v xml:space="preserve"> </v>
      </c>
      <c r="G45" s="108" t="str">
        <f>IF($E44&gt;=1,N45*$E44, " ")</f>
        <v xml:space="preserve"> </v>
      </c>
      <c r="H45" s="109" t="str">
        <f>IF($E44&gt;=1,O45*$E44, " ")</f>
        <v xml:space="preserve"> </v>
      </c>
      <c r="I45" s="109" t="str">
        <f>IF($E44&gt;=1,P45*$E44, " ")</f>
        <v xml:space="preserve"> </v>
      </c>
      <c r="J45" s="110" t="str">
        <f>IF($E44&gt;=1,Q45*$E44, " ")</f>
        <v xml:space="preserve"> </v>
      </c>
      <c r="K45" s="175"/>
      <c r="M45" s="97">
        <v>34.51</v>
      </c>
      <c r="N45" s="112">
        <f>N19+N19+N13</f>
        <v>4.5</v>
      </c>
      <c r="O45" s="112">
        <f>O19+O19+O13</f>
        <v>10.729999999999999</v>
      </c>
      <c r="P45" s="112">
        <f>P19+P19+P13</f>
        <v>24.09</v>
      </c>
      <c r="Q45" s="113">
        <v>33.1</v>
      </c>
      <c r="R45" s="212"/>
    </row>
    <row r="46" spans="1:18" ht="15" customHeight="1">
      <c r="A46" s="244"/>
      <c r="B46" s="221" t="s">
        <v>102</v>
      </c>
      <c r="C46" s="221" t="s">
        <v>121</v>
      </c>
      <c r="D46" s="223" t="s">
        <v>71</v>
      </c>
      <c r="E46" s="296"/>
      <c r="F46" s="86" t="str">
        <f>IF($E46&gt;=1,M46*$E46, " ")</f>
        <v xml:space="preserve"> </v>
      </c>
      <c r="G46" s="87" t="str">
        <f>IF($E46&gt;=1,N46*$E46, " ")</f>
        <v xml:space="preserve"> </v>
      </c>
      <c r="H46" s="88" t="str">
        <f>IF($E46&gt;=1,O46*$E46, " ")</f>
        <v xml:space="preserve"> </v>
      </c>
      <c r="I46" s="88" t="str">
        <f>IF($E46&gt;=1,P46*$E46, " ")</f>
        <v xml:space="preserve"> </v>
      </c>
      <c r="J46" s="89" t="str">
        <f>IF($E46&gt;=1,Q46*$E46, " ")</f>
        <v xml:space="preserve"> </v>
      </c>
      <c r="K46" s="175"/>
      <c r="M46" s="90">
        <v>131.5</v>
      </c>
      <c r="N46" s="174">
        <f>M46*$N$9</f>
        <v>32.875</v>
      </c>
      <c r="O46" s="174">
        <f>M46*$O$9</f>
        <v>65.75</v>
      </c>
      <c r="P46" s="174">
        <f>M46*$P$9</f>
        <v>98.625</v>
      </c>
      <c r="Q46" s="111">
        <v>107.9</v>
      </c>
      <c r="R46" s="211">
        <f t="shared" ref="R46" si="16">(N46/N47*$G$62)+(O46/O47*$H$62)+(P46/P47*$I$62)+(Q46/Q47*$J$62)</f>
        <v>5.2700028402614745</v>
      </c>
    </row>
    <row r="47" spans="1:18" ht="15.75" thickBot="1">
      <c r="A47" s="244"/>
      <c r="B47" s="222"/>
      <c r="C47" s="222"/>
      <c r="D47" s="224"/>
      <c r="E47" s="297"/>
      <c r="F47" s="93" t="str">
        <f>IF($E46&gt;=1,M47*$E46, " ")</f>
        <v xml:space="preserve"> </v>
      </c>
      <c r="G47" s="94" t="str">
        <f>IF($E46&gt;=1,N47*$E46, " ")</f>
        <v xml:space="preserve"> </v>
      </c>
      <c r="H47" s="95" t="str">
        <f>IF($E46&gt;=1,O47*$E46, " ")</f>
        <v xml:space="preserve"> </v>
      </c>
      <c r="I47" s="95" t="str">
        <f>IF($E46&gt;=1,P47*$E46, " ")</f>
        <v xml:space="preserve"> </v>
      </c>
      <c r="J47" s="96" t="str">
        <f>IF($E46&gt;=1,Q47*$E46, " ")</f>
        <v xml:space="preserve"> </v>
      </c>
      <c r="K47" s="175"/>
      <c r="M47" s="97">
        <v>34.51</v>
      </c>
      <c r="N47" s="112">
        <f>N21+N19+N13</f>
        <v>4.5</v>
      </c>
      <c r="O47" s="112">
        <f>O21+O19+O13</f>
        <v>10.729999999999999</v>
      </c>
      <c r="P47" s="112">
        <f>P21+P19+P13</f>
        <v>26.044999999999998</v>
      </c>
      <c r="Q47" s="113">
        <v>33.1</v>
      </c>
      <c r="R47" s="212"/>
    </row>
    <row r="48" spans="1:18" ht="15" customHeight="1">
      <c r="A48" s="244"/>
      <c r="B48" s="232" t="s">
        <v>103</v>
      </c>
      <c r="C48" s="232" t="s">
        <v>172</v>
      </c>
      <c r="D48" s="234" t="s">
        <v>72</v>
      </c>
      <c r="E48" s="298"/>
      <c r="F48" s="102" t="str">
        <f>IF($E48&gt;=1,M48*$E48, " ")</f>
        <v xml:space="preserve"> </v>
      </c>
      <c r="G48" s="103" t="str">
        <f>IF($E48&gt;=1,N48*$E48, " ")</f>
        <v xml:space="preserve"> </v>
      </c>
      <c r="H48" s="104" t="str">
        <f>IF($E48&gt;=1,O48*$E48, " ")</f>
        <v xml:space="preserve"> </v>
      </c>
      <c r="I48" s="104" t="str">
        <f>IF($E48&gt;=1,P48*$E48, " ")</f>
        <v xml:space="preserve"> </v>
      </c>
      <c r="J48" s="105" t="str">
        <f>IF($E48&gt;=1,Q48*$E48, " ")</f>
        <v xml:space="preserve"> </v>
      </c>
      <c r="K48" s="175"/>
      <c r="M48" s="90">
        <v>131.5</v>
      </c>
      <c r="N48" s="174">
        <f>M48*$N$9</f>
        <v>32.875</v>
      </c>
      <c r="O48" s="174">
        <f>M48*$O$9</f>
        <v>65.75</v>
      </c>
      <c r="P48" s="174">
        <f>M48*$P$9</f>
        <v>98.625</v>
      </c>
      <c r="Q48" s="111">
        <v>107.9</v>
      </c>
      <c r="R48" s="211">
        <f t="shared" ref="R48" si="17">(N48/N49*$G$62)+(O48/O49*$H$62)+(P48/P49*$I$62)+(Q48/Q49*$J$62)</f>
        <v>5.185396801263038</v>
      </c>
    </row>
    <row r="49" spans="1:18" ht="15.75" thickBot="1">
      <c r="A49" s="244"/>
      <c r="B49" s="233"/>
      <c r="C49" s="233"/>
      <c r="D49" s="235"/>
      <c r="E49" s="219"/>
      <c r="F49" s="107" t="str">
        <f>IF($E48&gt;=1,M49*$E48, " ")</f>
        <v xml:space="preserve"> </v>
      </c>
      <c r="G49" s="108" t="str">
        <f>IF($E48&gt;=1,N49*$E48, " ")</f>
        <v xml:space="preserve"> </v>
      </c>
      <c r="H49" s="109" t="str">
        <f>IF($E48&gt;=1,O49*$E48, " ")</f>
        <v xml:space="preserve"> </v>
      </c>
      <c r="I49" s="109" t="str">
        <f>IF($E48&gt;=1,P49*$E48, " ")</f>
        <v xml:space="preserve"> </v>
      </c>
      <c r="J49" s="110" t="str">
        <f>IF($E48&gt;=1,Q49*$E48, " ")</f>
        <v xml:space="preserve"> </v>
      </c>
      <c r="K49" s="175"/>
      <c r="M49" s="97">
        <v>34.51</v>
      </c>
      <c r="N49" s="112">
        <f>N21+N21+N13</f>
        <v>4.5</v>
      </c>
      <c r="O49" s="112">
        <f>O21+O21+O13</f>
        <v>10.729999999999999</v>
      </c>
      <c r="P49" s="112">
        <f>P21+P21+P13</f>
        <v>28</v>
      </c>
      <c r="Q49" s="113">
        <v>33.1</v>
      </c>
      <c r="R49" s="212"/>
    </row>
    <row r="50" spans="1:18" ht="15" customHeight="1">
      <c r="A50" s="244"/>
      <c r="B50" s="221" t="s">
        <v>104</v>
      </c>
      <c r="C50" s="221" t="s">
        <v>39</v>
      </c>
      <c r="D50" s="223" t="s">
        <v>73</v>
      </c>
      <c r="E50" s="296"/>
      <c r="F50" s="86" t="str">
        <f>IF($E50&gt;=1,M50*$E50, " ")</f>
        <v xml:space="preserve"> </v>
      </c>
      <c r="G50" s="87" t="str">
        <f>IF($E50&gt;=1,N50*$E50, " ")</f>
        <v xml:space="preserve"> </v>
      </c>
      <c r="H50" s="88" t="str">
        <f>IF($E50&gt;=1,O50*$E50, " ")</f>
        <v xml:space="preserve"> </v>
      </c>
      <c r="I50" s="88" t="str">
        <f>IF($E50&gt;=1,P50*$E50, " ")</f>
        <v xml:space="preserve"> </v>
      </c>
      <c r="J50" s="89" t="str">
        <f>IF($E50&gt;=1,Q50*$E50, " ")</f>
        <v xml:space="preserve"> </v>
      </c>
      <c r="K50" s="175"/>
      <c r="M50" s="90">
        <v>150</v>
      </c>
      <c r="N50" s="174">
        <f>M50*$N$9</f>
        <v>37.5</v>
      </c>
      <c r="O50" s="174">
        <f>M50*$O$9</f>
        <v>75</v>
      </c>
      <c r="P50" s="174">
        <f>M50*$P$9</f>
        <v>112.5</v>
      </c>
      <c r="Q50" s="111">
        <v>118.8</v>
      </c>
      <c r="R50" s="211">
        <f t="shared" ref="R50" si="18">(N50/N51*$G$62)+(O50/O51*$H$62)+(P50/P51*$I$62)+(Q50/Q51*$J$62)</f>
        <v>5.3916297047677606</v>
      </c>
    </row>
    <row r="51" spans="1:18" ht="15" customHeight="1" thickBot="1">
      <c r="A51" s="244"/>
      <c r="B51" s="222"/>
      <c r="C51" s="222"/>
      <c r="D51" s="224"/>
      <c r="E51" s="297"/>
      <c r="F51" s="93" t="str">
        <f>IF($E50&gt;=1,M51*$E50, " ")</f>
        <v xml:space="preserve"> </v>
      </c>
      <c r="G51" s="94" t="str">
        <f>IF($E50&gt;=1,N51*$E50, " ")</f>
        <v xml:space="preserve"> </v>
      </c>
      <c r="H51" s="95" t="str">
        <f>IF($E50&gt;=1,O51*$E50, " ")</f>
        <v xml:space="preserve"> </v>
      </c>
      <c r="I51" s="95" t="str">
        <f>IF($E50&gt;=1,P51*$E50, " ")</f>
        <v xml:space="preserve"> </v>
      </c>
      <c r="J51" s="96" t="str">
        <f>IF($E50&gt;=1,Q51*$E50, " ")</f>
        <v xml:space="preserve"> </v>
      </c>
      <c r="K51" s="175"/>
      <c r="M51" s="97">
        <v>40.89</v>
      </c>
      <c r="N51" s="112">
        <f>N19+N19+N19</f>
        <v>4.9799999999999995</v>
      </c>
      <c r="O51" s="112">
        <f>O19+O19+O19</f>
        <v>12.18</v>
      </c>
      <c r="P51" s="112">
        <f>P19+P19+P19</f>
        <v>27.974999999999998</v>
      </c>
      <c r="Q51" s="113">
        <v>37.32</v>
      </c>
      <c r="R51" s="212"/>
    </row>
    <row r="52" spans="1:18" ht="15" customHeight="1">
      <c r="A52" s="244"/>
      <c r="B52" s="232" t="s">
        <v>105</v>
      </c>
      <c r="C52" s="232" t="s">
        <v>122</v>
      </c>
      <c r="D52" s="232" t="s">
        <v>108</v>
      </c>
      <c r="E52" s="298"/>
      <c r="F52" s="102" t="str">
        <f>IF($E52&gt;=1,M52*$E52, " ")</f>
        <v xml:space="preserve"> </v>
      </c>
      <c r="G52" s="103" t="str">
        <f>IF($E52&gt;=1,N52*$E52, " ")</f>
        <v xml:space="preserve"> </v>
      </c>
      <c r="H52" s="104" t="str">
        <f>IF($E52&gt;=1,O52*$E52, " ")</f>
        <v xml:space="preserve"> </v>
      </c>
      <c r="I52" s="104" t="str">
        <f>IF($E52&gt;=1,P52*$E52, " ")</f>
        <v xml:space="preserve"> </v>
      </c>
      <c r="J52" s="105" t="str">
        <f>IF($E52&gt;=1,Q52*$E52, " ")</f>
        <v xml:space="preserve"> </v>
      </c>
      <c r="K52" s="175"/>
      <c r="M52" s="90">
        <v>150</v>
      </c>
      <c r="N52" s="174">
        <f>M52*$N$9</f>
        <v>37.5</v>
      </c>
      <c r="O52" s="174">
        <f>M52*$O$9</f>
        <v>75</v>
      </c>
      <c r="P52" s="174">
        <f>M52*$P$9</f>
        <v>112.5</v>
      </c>
      <c r="Q52" s="111">
        <v>118.8</v>
      </c>
      <c r="R52" s="211">
        <f t="shared" ref="R52" si="19">(N52/N53*$G$62)+(O52/O53*$H$62)+(P52/P53*$I$62)+(Q52/Q53*$J$62)</f>
        <v>5.3075729826037126</v>
      </c>
    </row>
    <row r="53" spans="1:18" ht="15" customHeight="1" thickBot="1">
      <c r="A53" s="244"/>
      <c r="B53" s="233"/>
      <c r="C53" s="233"/>
      <c r="D53" s="233"/>
      <c r="E53" s="219"/>
      <c r="F53" s="107" t="str">
        <f>IF($E52&gt;=1,M53*$E52, " ")</f>
        <v xml:space="preserve"> </v>
      </c>
      <c r="G53" s="108" t="str">
        <f>IF($E52&gt;=1,N53*$E52, " ")</f>
        <v xml:space="preserve"> </v>
      </c>
      <c r="H53" s="109" t="str">
        <f>IF($E52&gt;=1,O53*$E52, " ")</f>
        <v xml:space="preserve"> </v>
      </c>
      <c r="I53" s="109" t="str">
        <f>IF($E52&gt;=1,P53*$E52, " ")</f>
        <v xml:space="preserve"> </v>
      </c>
      <c r="J53" s="110" t="str">
        <f>IF($E52&gt;=1,Q53*$E52, " ")</f>
        <v xml:space="preserve"> </v>
      </c>
      <c r="K53" s="175"/>
      <c r="M53" s="97">
        <v>40.89</v>
      </c>
      <c r="N53" s="112">
        <f>N21+N19+N19</f>
        <v>4.9799999999999995</v>
      </c>
      <c r="O53" s="112">
        <f>O21+O19+O19</f>
        <v>12.18</v>
      </c>
      <c r="P53" s="112">
        <f>P21+P19+P19</f>
        <v>29.929999999999996</v>
      </c>
      <c r="Q53" s="113">
        <v>37.32</v>
      </c>
      <c r="R53" s="212"/>
    </row>
    <row r="54" spans="1:18" ht="15" customHeight="1">
      <c r="A54" s="244"/>
      <c r="B54" s="221" t="s">
        <v>106</v>
      </c>
      <c r="C54" s="221" t="s">
        <v>123</v>
      </c>
      <c r="D54" s="223" t="s">
        <v>109</v>
      </c>
      <c r="E54" s="296"/>
      <c r="F54" s="86" t="str">
        <f>IF($E54&gt;=1,M54*$E54, " ")</f>
        <v xml:space="preserve"> </v>
      </c>
      <c r="G54" s="87" t="str">
        <f>IF($E54&gt;=1,N54*$E54, " ")</f>
        <v xml:space="preserve"> </v>
      </c>
      <c r="H54" s="88" t="str">
        <f>IF($E54&gt;=1,O54*$E54, " ")</f>
        <v xml:space="preserve"> </v>
      </c>
      <c r="I54" s="88" t="str">
        <f>IF($E54&gt;=1,P54*$E54, " ")</f>
        <v xml:space="preserve"> </v>
      </c>
      <c r="J54" s="89" t="str">
        <f>IF($E54&gt;=1,Q54*$E54, " ")</f>
        <v xml:space="preserve"> </v>
      </c>
      <c r="K54" s="175"/>
      <c r="M54" s="90">
        <v>150</v>
      </c>
      <c r="N54" s="174">
        <f>M54*$N$9</f>
        <v>37.5</v>
      </c>
      <c r="O54" s="174">
        <f>M54*$O$9</f>
        <v>75</v>
      </c>
      <c r="P54" s="174">
        <f>M54*$P$9</f>
        <v>112.5</v>
      </c>
      <c r="Q54" s="111">
        <v>118.8</v>
      </c>
      <c r="R54" s="211">
        <f t="shared" ref="R54" si="20">(N54/N55*$G$62)+(O54/O55*$H$62)+(P54/P55*$I$62)+(Q54/Q55*$J$62)</f>
        <v>5.2338239845626511</v>
      </c>
    </row>
    <row r="55" spans="1:18" ht="15" customHeight="1" thickBot="1">
      <c r="A55" s="244"/>
      <c r="B55" s="222"/>
      <c r="C55" s="222"/>
      <c r="D55" s="224"/>
      <c r="E55" s="297"/>
      <c r="F55" s="93" t="str">
        <f>IF($E54&gt;=1,M55*$E54, " ")</f>
        <v xml:space="preserve"> </v>
      </c>
      <c r="G55" s="94" t="str">
        <f>IF($E54&gt;=1,N55*$E54, " ")</f>
        <v xml:space="preserve"> </v>
      </c>
      <c r="H55" s="95" t="str">
        <f>IF($E54&gt;=1,O55*$E54, " ")</f>
        <v xml:space="preserve"> </v>
      </c>
      <c r="I55" s="95" t="str">
        <f>IF($E54&gt;=1,P55*$E54, " ")</f>
        <v xml:space="preserve"> </v>
      </c>
      <c r="J55" s="96" t="str">
        <f>IF($E54&gt;=1,Q55*$E54, " ")</f>
        <v xml:space="preserve"> </v>
      </c>
      <c r="K55" s="175"/>
      <c r="M55" s="97">
        <v>40.89</v>
      </c>
      <c r="N55" s="112">
        <f>N21+N19+N21</f>
        <v>4.9799999999999995</v>
      </c>
      <c r="O55" s="112">
        <f>O21+O19+O21</f>
        <v>12.18</v>
      </c>
      <c r="P55" s="112">
        <f>P21+P19+P21</f>
        <v>31.884999999999998</v>
      </c>
      <c r="Q55" s="113">
        <v>37.32</v>
      </c>
      <c r="R55" s="212"/>
    </row>
    <row r="56" spans="1:18" ht="15" customHeight="1">
      <c r="A56" s="244"/>
      <c r="B56" s="232" t="s">
        <v>107</v>
      </c>
      <c r="C56" s="232" t="s">
        <v>124</v>
      </c>
      <c r="D56" s="232" t="s">
        <v>110</v>
      </c>
      <c r="E56" s="298"/>
      <c r="F56" s="102" t="str">
        <f>IF($E56&gt;=1,M56*$E56, " ")</f>
        <v xml:space="preserve"> </v>
      </c>
      <c r="G56" s="103" t="str">
        <f>IF($E56&gt;=1,N56*$E56, " ")</f>
        <v xml:space="preserve"> </v>
      </c>
      <c r="H56" s="104" t="str">
        <f>IF($E56&gt;=1,O56*$E56, " ")</f>
        <v xml:space="preserve"> </v>
      </c>
      <c r="I56" s="104" t="str">
        <f>IF($E56&gt;=1,P56*$E56, " ")</f>
        <v xml:space="preserve"> </v>
      </c>
      <c r="J56" s="105" t="str">
        <f>IF($E56&gt;=1,Q56*$E56, " ")</f>
        <v xml:space="preserve"> </v>
      </c>
      <c r="K56" s="175"/>
      <c r="M56" s="90">
        <v>150</v>
      </c>
      <c r="N56" s="174">
        <f>M56*$N$9</f>
        <v>37.5</v>
      </c>
      <c r="O56" s="174">
        <f>M56*$O$9</f>
        <v>75</v>
      </c>
      <c r="P56" s="174">
        <f>M56*$P$9</f>
        <v>112.5</v>
      </c>
      <c r="Q56" s="111">
        <v>118.8</v>
      </c>
      <c r="R56" s="211">
        <f t="shared" ref="R56" si="21">(N56/N57*$G$62)+(O56/O57*$H$62)+(P56/P57*$I$62)+(Q56/Q57*$J$62)</f>
        <v>5.1685962212243242</v>
      </c>
    </row>
    <row r="57" spans="1:18" ht="15" customHeight="1" thickBot="1">
      <c r="A57" s="245"/>
      <c r="B57" s="233"/>
      <c r="C57" s="233"/>
      <c r="D57" s="233"/>
      <c r="E57" s="219"/>
      <c r="F57" s="107" t="str">
        <f>IF($E56&gt;=1,M57*$E56, " ")</f>
        <v xml:space="preserve"> </v>
      </c>
      <c r="G57" s="108" t="str">
        <f>IF($E56&gt;=1,N57*$E56, " ")</f>
        <v xml:space="preserve"> </v>
      </c>
      <c r="H57" s="109" t="str">
        <f>IF($E56&gt;=1,O57*$E56, " ")</f>
        <v xml:space="preserve"> </v>
      </c>
      <c r="I57" s="109" t="str">
        <f>IF($E56&gt;=1,P57*$E56, " ")</f>
        <v xml:space="preserve"> </v>
      </c>
      <c r="J57" s="110" t="str">
        <f>IF($E56&gt;=1,Q57*$E56, " ")</f>
        <v xml:space="preserve"> </v>
      </c>
      <c r="K57" s="175"/>
      <c r="M57" s="97">
        <v>40.89</v>
      </c>
      <c r="N57" s="112">
        <f>N21+N21+N21</f>
        <v>4.9799999999999995</v>
      </c>
      <c r="O57" s="112">
        <f>O21+O21+O21</f>
        <v>12.18</v>
      </c>
      <c r="P57" s="112">
        <f>P21+P21+P21</f>
        <v>33.839999999999996</v>
      </c>
      <c r="Q57" s="113">
        <v>37.32</v>
      </c>
      <c r="R57" s="212"/>
    </row>
    <row r="58" spans="1:18" ht="15.75">
      <c r="A58" s="299"/>
      <c r="B58" s="307" t="s">
        <v>8</v>
      </c>
      <c r="C58" s="308"/>
      <c r="D58" s="308"/>
      <c r="E58" s="308"/>
      <c r="F58" s="178">
        <f t="shared" ref="F58:J59" si="22">SUM(F56,F54,F52,F50,F48,F46,F44,F42,F40,F38,F36,F34,F32,F30,F28,F26,F24,F22,F20,F18,F16,F14,F12,F10)</f>
        <v>0</v>
      </c>
      <c r="G58" s="114">
        <f t="shared" si="22"/>
        <v>0</v>
      </c>
      <c r="H58" s="114">
        <f t="shared" si="22"/>
        <v>0</v>
      </c>
      <c r="I58" s="114">
        <f t="shared" si="22"/>
        <v>0</v>
      </c>
      <c r="J58" s="114">
        <f t="shared" si="22"/>
        <v>0</v>
      </c>
      <c r="K58" s="115"/>
      <c r="L58" s="115"/>
    </row>
    <row r="59" spans="1:18" ht="16.5" thickBot="1">
      <c r="A59" s="300"/>
      <c r="B59" s="302" t="s">
        <v>20</v>
      </c>
      <c r="C59" s="303"/>
      <c r="D59" s="303"/>
      <c r="E59" s="303"/>
      <c r="F59" s="116">
        <f t="shared" si="22"/>
        <v>0</v>
      </c>
      <c r="G59" s="117">
        <f t="shared" si="22"/>
        <v>0</v>
      </c>
      <c r="H59" s="117">
        <f t="shared" si="22"/>
        <v>0</v>
      </c>
      <c r="I59" s="117">
        <f t="shared" si="22"/>
        <v>0</v>
      </c>
      <c r="J59" s="117">
        <f t="shared" si="22"/>
        <v>0</v>
      </c>
      <c r="K59" s="115"/>
      <c r="L59" s="115"/>
    </row>
    <row r="60" spans="1:18" ht="15.75">
      <c r="A60" s="300"/>
      <c r="B60" s="309" t="s">
        <v>19</v>
      </c>
      <c r="C60" s="310"/>
      <c r="D60" s="310"/>
      <c r="E60" s="310"/>
      <c r="F60" s="311"/>
      <c r="G60" s="118" t="e">
        <f>G58/G59</f>
        <v>#DIV/0!</v>
      </c>
      <c r="H60" s="119" t="e">
        <f t="shared" ref="H60:J60" si="23">H58/H59</f>
        <v>#DIV/0!</v>
      </c>
      <c r="I60" s="119" t="e">
        <f t="shared" si="23"/>
        <v>#DIV/0!</v>
      </c>
      <c r="J60" s="120" t="e">
        <f t="shared" si="23"/>
        <v>#DIV/0!</v>
      </c>
      <c r="K60" s="121" t="s">
        <v>14</v>
      </c>
      <c r="L60" s="115"/>
    </row>
    <row r="61" spans="1:18" ht="15.75">
      <c r="A61" s="300"/>
      <c r="B61" s="312" t="s">
        <v>11</v>
      </c>
      <c r="C61" s="313"/>
      <c r="D61" s="313"/>
      <c r="E61" s="313"/>
      <c r="F61" s="314"/>
      <c r="G61" s="122">
        <v>0.25</v>
      </c>
      <c r="H61" s="123">
        <v>0.25</v>
      </c>
      <c r="I61" s="123">
        <v>0.25</v>
      </c>
      <c r="J61" s="124">
        <v>0.25</v>
      </c>
      <c r="K61" s="125" t="e">
        <f>($G$60*G61)+($H$60*H61)+($I$60*I61)+($J$60*J61)</f>
        <v>#DIV/0!</v>
      </c>
      <c r="L61" s="115"/>
    </row>
    <row r="62" spans="1:18" ht="15.75">
      <c r="A62" s="300"/>
      <c r="B62" s="312" t="s">
        <v>12</v>
      </c>
      <c r="C62" s="313"/>
      <c r="D62" s="313"/>
      <c r="E62" s="313"/>
      <c r="F62" s="314"/>
      <c r="G62" s="122">
        <v>0.2</v>
      </c>
      <c r="H62" s="123">
        <v>0.36</v>
      </c>
      <c r="I62" s="123">
        <v>0.32</v>
      </c>
      <c r="J62" s="124">
        <v>0.12</v>
      </c>
      <c r="K62" s="125" t="e">
        <f>($G$60*G62)+($H$60*H62)+($I$60*I62)+($J$60*J62)</f>
        <v>#DIV/0!</v>
      </c>
      <c r="L62" s="115"/>
    </row>
    <row r="63" spans="1:18" ht="16.5" thickBot="1">
      <c r="A63" s="301"/>
      <c r="B63" s="304" t="s">
        <v>13</v>
      </c>
      <c r="C63" s="305"/>
      <c r="D63" s="305"/>
      <c r="E63" s="305"/>
      <c r="F63" s="306"/>
      <c r="G63" s="126">
        <v>0</v>
      </c>
      <c r="H63" s="127">
        <v>0</v>
      </c>
      <c r="I63" s="127">
        <v>0</v>
      </c>
      <c r="J63" s="128">
        <v>0</v>
      </c>
      <c r="K63" s="129" t="e">
        <f>($G$60*G63)+($H$60*H63)+($I$60*I63)+($J$60*J63)</f>
        <v>#DIV/0!</v>
      </c>
      <c r="L63" s="115"/>
    </row>
  </sheetData>
  <sheetProtection password="F008" sheet="1" objects="1" scenarios="1"/>
  <protectedRanges>
    <protectedRange sqref="E10:E57" name="Range1_1"/>
    <protectedRange sqref="G63:J63" name="User defined_2_1"/>
  </protectedRanges>
  <mergeCells count="146">
    <mergeCell ref="G6:J6"/>
    <mergeCell ref="H7:H8"/>
    <mergeCell ref="I7:I8"/>
    <mergeCell ref="J7:J8"/>
    <mergeCell ref="G7:G8"/>
    <mergeCell ref="B10:B11"/>
    <mergeCell ref="E16:E17"/>
    <mergeCell ref="E18:E19"/>
    <mergeCell ref="D30:D31"/>
    <mergeCell ref="C18:C19"/>
    <mergeCell ref="B20:B21"/>
    <mergeCell ref="C14:C15"/>
    <mergeCell ref="C16:C17"/>
    <mergeCell ref="B14:B15"/>
    <mergeCell ref="B28:B29"/>
    <mergeCell ref="B30:B31"/>
    <mergeCell ref="B16:B17"/>
    <mergeCell ref="B18:B19"/>
    <mergeCell ref="D16:D17"/>
    <mergeCell ref="D18:D19"/>
    <mergeCell ref="D20:D21"/>
    <mergeCell ref="D22:D23"/>
    <mergeCell ref="D24:D25"/>
    <mergeCell ref="D28:D29"/>
    <mergeCell ref="A2:F2"/>
    <mergeCell ref="A3:F3"/>
    <mergeCell ref="D12:D13"/>
    <mergeCell ref="A7:A8"/>
    <mergeCell ref="C7:C8"/>
    <mergeCell ref="C10:C11"/>
    <mergeCell ref="C12:C13"/>
    <mergeCell ref="D7:D8"/>
    <mergeCell ref="E7:E8"/>
    <mergeCell ref="E12:E13"/>
    <mergeCell ref="B7:B8"/>
    <mergeCell ref="D50:D51"/>
    <mergeCell ref="D52:D53"/>
    <mergeCell ref="N7:N8"/>
    <mergeCell ref="O7:O8"/>
    <mergeCell ref="P7:P8"/>
    <mergeCell ref="Q7:Q8"/>
    <mergeCell ref="D10:D11"/>
    <mergeCell ref="E10:E11"/>
    <mergeCell ref="B12:B13"/>
    <mergeCell ref="B36:B37"/>
    <mergeCell ref="C26:C27"/>
    <mergeCell ref="C28:C29"/>
    <mergeCell ref="C30:C31"/>
    <mergeCell ref="E28:E29"/>
    <mergeCell ref="C24:C25"/>
    <mergeCell ref="C34:C35"/>
    <mergeCell ref="C46:C47"/>
    <mergeCell ref="E36:E37"/>
    <mergeCell ref="B34:B35"/>
    <mergeCell ref="E34:E35"/>
    <mergeCell ref="D34:D35"/>
    <mergeCell ref="D36:D37"/>
    <mergeCell ref="E30:E31"/>
    <mergeCell ref="C38:C39"/>
    <mergeCell ref="A58:A63"/>
    <mergeCell ref="B59:E59"/>
    <mergeCell ref="B63:F63"/>
    <mergeCell ref="B40:B41"/>
    <mergeCell ref="E40:E41"/>
    <mergeCell ref="B42:B43"/>
    <mergeCell ref="E42:E43"/>
    <mergeCell ref="B44:B45"/>
    <mergeCell ref="E44:E45"/>
    <mergeCell ref="D40:D41"/>
    <mergeCell ref="D42:D43"/>
    <mergeCell ref="D44:D45"/>
    <mergeCell ref="D48:D49"/>
    <mergeCell ref="B58:E58"/>
    <mergeCell ref="B60:F60"/>
    <mergeCell ref="B61:F61"/>
    <mergeCell ref="B62:F62"/>
    <mergeCell ref="B48:B49"/>
    <mergeCell ref="C50:C51"/>
    <mergeCell ref="C52:C53"/>
    <mergeCell ref="C54:C55"/>
    <mergeCell ref="C56:C57"/>
    <mergeCell ref="B50:B51"/>
    <mergeCell ref="B52:B53"/>
    <mergeCell ref="C40:C41"/>
    <mergeCell ref="C42:C43"/>
    <mergeCell ref="E48:E49"/>
    <mergeCell ref="B32:B33"/>
    <mergeCell ref="E32:E33"/>
    <mergeCell ref="B38:B39"/>
    <mergeCell ref="E38:E39"/>
    <mergeCell ref="D38:D39"/>
    <mergeCell ref="B46:B47"/>
    <mergeCell ref="E46:E47"/>
    <mergeCell ref="D32:D33"/>
    <mergeCell ref="C48:C49"/>
    <mergeCell ref="C36:C37"/>
    <mergeCell ref="C44:C45"/>
    <mergeCell ref="C32:C33"/>
    <mergeCell ref="R22:R23"/>
    <mergeCell ref="R24:R25"/>
    <mergeCell ref="B54:B55"/>
    <mergeCell ref="B56:B57"/>
    <mergeCell ref="E14:E15"/>
    <mergeCell ref="D14:D15"/>
    <mergeCell ref="D54:D55"/>
    <mergeCell ref="D56:D57"/>
    <mergeCell ref="A10:A57"/>
    <mergeCell ref="E50:E51"/>
    <mergeCell ref="E52:E53"/>
    <mergeCell ref="E54:E55"/>
    <mergeCell ref="E56:E57"/>
    <mergeCell ref="D46:D47"/>
    <mergeCell ref="E20:E21"/>
    <mergeCell ref="E24:E25"/>
    <mergeCell ref="B26:B27"/>
    <mergeCell ref="E26:E27"/>
    <mergeCell ref="B22:B23"/>
    <mergeCell ref="E22:E23"/>
    <mergeCell ref="B24:B25"/>
    <mergeCell ref="D26:D27"/>
    <mergeCell ref="C20:C21"/>
    <mergeCell ref="C22:C23"/>
    <mergeCell ref="R44:R45"/>
    <mergeCell ref="R46:R47"/>
    <mergeCell ref="R48:R49"/>
    <mergeCell ref="R50:R51"/>
    <mergeCell ref="R52:R53"/>
    <mergeCell ref="R54:R55"/>
    <mergeCell ref="R56:R57"/>
    <mergeCell ref="N6:R6"/>
    <mergeCell ref="R26:R27"/>
    <mergeCell ref="R28:R29"/>
    <mergeCell ref="R30:R31"/>
    <mergeCell ref="R32:R33"/>
    <mergeCell ref="R34:R35"/>
    <mergeCell ref="R36:R37"/>
    <mergeCell ref="R38:R39"/>
    <mergeCell ref="R40:R41"/>
    <mergeCell ref="R42:R43"/>
    <mergeCell ref="R7:R8"/>
    <mergeCell ref="R10:R11"/>
    <mergeCell ref="R12:R13"/>
    <mergeCell ref="R14:R15"/>
    <mergeCell ref="R16:R17"/>
    <mergeCell ref="R18:R19"/>
    <mergeCell ref="R20:R21"/>
  </mergeCells>
  <phoneticPr fontId="8"/>
  <dataValidations count="1">
    <dataValidation type="decimal" operator="greaterThan" allowBlank="1" showInputMessage="1" showErrorMessage="1" sqref="E10:E57">
      <formula1>0</formula1>
    </dataValidation>
  </dataValidations>
  <pageMargins left="0.25" right="0.25" top="0.75" bottom="0.75" header="0.3" footer="0.3"/>
  <pageSetup paperSize="9" scale="53" fitToHeight="0" orientation="portrait" r:id="rId1"/>
  <rowBreaks count="1" manualBreakCount="1">
    <brk id="67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R58"/>
  <sheetViews>
    <sheetView topLeftCell="G1" zoomScale="90" zoomScaleNormal="90" workbookViewId="0">
      <selection activeCell="J4" sqref="J4"/>
    </sheetView>
  </sheetViews>
  <sheetFormatPr defaultRowHeight="14.25"/>
  <cols>
    <col min="1" max="1" width="9.140625" style="18"/>
    <col min="2" max="3" width="19.28515625" style="18" customWidth="1"/>
    <col min="4" max="4" width="28.7109375" style="18" bestFit="1" customWidth="1"/>
    <col min="5" max="5" width="9.140625" style="18"/>
    <col min="6" max="6" width="13.42578125" style="18" bestFit="1" customWidth="1"/>
    <col min="7" max="7" width="12.85546875" style="18" bestFit="1" customWidth="1"/>
    <col min="8" max="9" width="11.7109375" style="18" bestFit="1" customWidth="1"/>
    <col min="10" max="10" width="13.7109375" style="18" bestFit="1" customWidth="1"/>
    <col min="11" max="12" width="8.85546875" style="18" customWidth="1"/>
    <col min="13" max="13" width="14.5703125" style="18" hidden="1" customWidth="1"/>
    <col min="14" max="14" width="12.85546875" style="18" hidden="1" customWidth="1"/>
    <col min="15" max="15" width="12.28515625" style="18" hidden="1" customWidth="1"/>
    <col min="16" max="16" width="11.7109375" style="18" hidden="1" customWidth="1"/>
    <col min="17" max="17" width="13.7109375" style="18" hidden="1" customWidth="1"/>
    <col min="18" max="18" width="9.140625" style="18" hidden="1" customWidth="1"/>
    <col min="19" max="19" width="9.140625" style="18" customWidth="1"/>
    <col min="20" max="16384" width="9.140625" style="18"/>
  </cols>
  <sheetData>
    <row r="1" spans="1:18">
      <c r="G1" s="19"/>
      <c r="H1" s="19"/>
    </row>
    <row r="2" spans="1:18" ht="35.25">
      <c r="A2" s="236" t="s">
        <v>145</v>
      </c>
      <c r="B2" s="236"/>
      <c r="C2" s="236"/>
      <c r="D2" s="236"/>
      <c r="E2" s="236"/>
      <c r="F2" s="236"/>
      <c r="G2" s="19"/>
      <c r="H2" s="19"/>
    </row>
    <row r="3" spans="1:18" ht="35.25">
      <c r="A3" s="236" t="s">
        <v>27</v>
      </c>
      <c r="B3" s="236"/>
      <c r="C3" s="236"/>
      <c r="D3" s="236"/>
      <c r="E3" s="236"/>
      <c r="F3" s="236"/>
      <c r="G3" s="19"/>
      <c r="H3" s="19"/>
    </row>
    <row r="4" spans="1:18">
      <c r="A4" s="18" t="s">
        <v>173</v>
      </c>
      <c r="G4" s="19"/>
      <c r="H4" s="19"/>
    </row>
    <row r="5" spans="1:18" ht="30.75" thickBot="1">
      <c r="B5" s="20" t="s">
        <v>28</v>
      </c>
      <c r="C5" s="20"/>
      <c r="O5" s="16" t="s">
        <v>51</v>
      </c>
    </row>
    <row r="6" spans="1:18" ht="15.75" thickBot="1">
      <c r="G6" s="327" t="s">
        <v>22</v>
      </c>
      <c r="H6" s="328"/>
      <c r="I6" s="328"/>
      <c r="J6" s="329"/>
      <c r="M6" s="57"/>
      <c r="N6" s="327" t="s">
        <v>22</v>
      </c>
      <c r="O6" s="328"/>
      <c r="P6" s="328"/>
      <c r="Q6" s="328"/>
      <c r="R6" s="329"/>
    </row>
    <row r="7" spans="1:18" ht="15">
      <c r="A7" s="330"/>
      <c r="B7" s="332" t="s">
        <v>0</v>
      </c>
      <c r="C7" s="130"/>
      <c r="D7" s="206" t="s">
        <v>1</v>
      </c>
      <c r="E7" s="334" t="s">
        <v>2</v>
      </c>
      <c r="F7" s="131" t="s">
        <v>24</v>
      </c>
      <c r="G7" s="336" t="s">
        <v>18</v>
      </c>
      <c r="H7" s="338" t="s">
        <v>17</v>
      </c>
      <c r="I7" s="338" t="s">
        <v>16</v>
      </c>
      <c r="J7" s="325" t="s">
        <v>15</v>
      </c>
      <c r="M7" s="58" t="s">
        <v>30</v>
      </c>
      <c r="N7" s="336" t="s">
        <v>18</v>
      </c>
      <c r="O7" s="338" t="s">
        <v>17</v>
      </c>
      <c r="P7" s="338" t="s">
        <v>16</v>
      </c>
      <c r="Q7" s="325" t="s">
        <v>15</v>
      </c>
      <c r="R7" s="325" t="s">
        <v>14</v>
      </c>
    </row>
    <row r="8" spans="1:18" ht="15.75" thickBot="1">
      <c r="A8" s="331"/>
      <c r="B8" s="333"/>
      <c r="C8" s="132"/>
      <c r="D8" s="207"/>
      <c r="E8" s="335"/>
      <c r="F8" s="133" t="s">
        <v>7</v>
      </c>
      <c r="G8" s="337"/>
      <c r="H8" s="339"/>
      <c r="I8" s="339"/>
      <c r="J8" s="326"/>
      <c r="M8" s="59" t="s">
        <v>7</v>
      </c>
      <c r="N8" s="337"/>
      <c r="O8" s="339"/>
      <c r="P8" s="339"/>
      <c r="Q8" s="326"/>
      <c r="R8" s="326"/>
    </row>
    <row r="9" spans="1:18" ht="15.75" hidden="1" customHeight="1" thickBot="1">
      <c r="A9" s="60"/>
      <c r="B9" s="61"/>
      <c r="C9" s="61"/>
      <c r="D9" s="62"/>
      <c r="E9" s="134"/>
      <c r="F9" s="135"/>
      <c r="G9" s="30">
        <v>0.25</v>
      </c>
      <c r="H9" s="30">
        <v>0.5</v>
      </c>
      <c r="I9" s="30">
        <v>0.75</v>
      </c>
      <c r="J9" s="31">
        <v>1</v>
      </c>
      <c r="M9" s="63"/>
      <c r="N9" s="30">
        <v>0.25</v>
      </c>
      <c r="O9" s="30">
        <v>0.5</v>
      </c>
      <c r="P9" s="30">
        <v>0.75</v>
      </c>
      <c r="Q9" s="31">
        <v>1</v>
      </c>
      <c r="R9" s="23"/>
    </row>
    <row r="10" spans="1:18" ht="15" hidden="1" customHeight="1">
      <c r="A10" s="176"/>
      <c r="B10" s="280" t="s">
        <v>146</v>
      </c>
      <c r="C10" s="192"/>
      <c r="D10" s="194" t="s">
        <v>53</v>
      </c>
      <c r="E10" s="282"/>
      <c r="F10" s="33"/>
      <c r="G10" s="33"/>
      <c r="H10" s="33"/>
      <c r="I10" s="33"/>
      <c r="J10" s="33"/>
      <c r="M10" s="136">
        <v>25</v>
      </c>
      <c r="N10" s="91">
        <f>M10*$N$9</f>
        <v>6.25</v>
      </c>
      <c r="O10" s="91">
        <f>M10*$O$9</f>
        <v>12.5</v>
      </c>
      <c r="P10" s="91">
        <f>M10*$P$9</f>
        <v>18.75</v>
      </c>
      <c r="Q10" s="92">
        <v>23.3</v>
      </c>
      <c r="R10" s="211">
        <f>(N10/N11*$G$56)+(O10/O11*$H$56)+(P10/P11*$I$56)+(Q10/Q11*$J$56)</f>
        <v>5.5638321210724913</v>
      </c>
    </row>
    <row r="11" spans="1:18" ht="15.75" hidden="1" customHeight="1" thickBot="1">
      <c r="A11" s="177"/>
      <c r="B11" s="281"/>
      <c r="C11" s="193"/>
      <c r="D11" s="195"/>
      <c r="E11" s="283"/>
      <c r="F11" s="34"/>
      <c r="G11" s="34"/>
      <c r="H11" s="34"/>
      <c r="I11" s="34"/>
      <c r="J11" s="34"/>
      <c r="M11" s="66">
        <v>5.17</v>
      </c>
      <c r="N11" s="98">
        <v>0.98</v>
      </c>
      <c r="O11" s="99">
        <v>1.98</v>
      </c>
      <c r="P11" s="100">
        <v>3.9</v>
      </c>
      <c r="Q11" s="101">
        <v>5.86</v>
      </c>
      <c r="R11" s="212"/>
    </row>
    <row r="12" spans="1:18" ht="15" hidden="1" customHeight="1">
      <c r="A12" s="177"/>
      <c r="B12" s="280" t="s">
        <v>147</v>
      </c>
      <c r="C12" s="192"/>
      <c r="D12" s="194" t="s">
        <v>87</v>
      </c>
      <c r="E12" s="282"/>
      <c r="F12" s="33"/>
      <c r="G12" s="33"/>
      <c r="H12" s="33"/>
      <c r="I12" s="33"/>
      <c r="J12" s="33"/>
      <c r="M12" s="65">
        <v>31.5</v>
      </c>
      <c r="N12" s="91">
        <f>M12*$N$9</f>
        <v>7.875</v>
      </c>
      <c r="O12" s="91">
        <f>M12*$O$9</f>
        <v>15.75</v>
      </c>
      <c r="P12" s="91">
        <f>M12*$P$9</f>
        <v>23.625</v>
      </c>
      <c r="Q12" s="92">
        <v>28.7</v>
      </c>
      <c r="R12" s="211">
        <f t="shared" ref="R12" si="0">(N12/N13*$G$56)+(O12/O13*$H$56)+(P12/P13*$I$56)+(Q12/Q13*$J$56)</f>
        <v>5.3158435403580349</v>
      </c>
    </row>
    <row r="13" spans="1:18" ht="15.75" hidden="1" customHeight="1" thickBot="1">
      <c r="A13" s="177"/>
      <c r="B13" s="281"/>
      <c r="C13" s="193"/>
      <c r="D13" s="195"/>
      <c r="E13" s="283"/>
      <c r="F13" s="34"/>
      <c r="G13" s="34"/>
      <c r="H13" s="34"/>
      <c r="I13" s="34"/>
      <c r="J13" s="34"/>
      <c r="M13" s="66">
        <v>7.25</v>
      </c>
      <c r="N13" s="98">
        <v>1.18</v>
      </c>
      <c r="O13" s="99">
        <v>2.61</v>
      </c>
      <c r="P13" s="100">
        <v>5.44</v>
      </c>
      <c r="Q13" s="101">
        <v>8.2200000000000006</v>
      </c>
      <c r="R13" s="212"/>
    </row>
    <row r="14" spans="1:18" ht="15" hidden="1" customHeight="1">
      <c r="A14" s="177"/>
      <c r="B14" s="280" t="s">
        <v>148</v>
      </c>
      <c r="C14" s="192"/>
      <c r="D14" s="194" t="s">
        <v>86</v>
      </c>
      <c r="E14" s="282"/>
      <c r="F14" s="33"/>
      <c r="G14" s="33"/>
      <c r="H14" s="33"/>
      <c r="I14" s="33"/>
      <c r="J14" s="33"/>
      <c r="M14" s="65">
        <v>37.5</v>
      </c>
      <c r="N14" s="91">
        <f>M14*$N$9</f>
        <v>9.375</v>
      </c>
      <c r="O14" s="91">
        <f>M14*$O$9</f>
        <v>18.75</v>
      </c>
      <c r="P14" s="91">
        <f>M14*$P$9</f>
        <v>28.125</v>
      </c>
      <c r="Q14" s="106">
        <v>32.1</v>
      </c>
      <c r="R14" s="211">
        <f t="shared" ref="R14" si="1">(N14/N15*$G$56)+(O14/O15*$H$56)+(P14/P15*$I$56)+(Q14/Q15*$J$56)</f>
        <v>5.600612963776598</v>
      </c>
    </row>
    <row r="15" spans="1:18" ht="15.75" hidden="1" customHeight="1" thickBot="1">
      <c r="A15" s="177"/>
      <c r="B15" s="281"/>
      <c r="C15" s="193"/>
      <c r="D15" s="195"/>
      <c r="E15" s="283"/>
      <c r="F15" s="34"/>
      <c r="G15" s="34"/>
      <c r="H15" s="34"/>
      <c r="I15" s="34"/>
      <c r="J15" s="34"/>
      <c r="M15" s="66">
        <v>8.65</v>
      </c>
      <c r="N15" s="98">
        <v>1.3</v>
      </c>
      <c r="O15" s="99">
        <v>2.95</v>
      </c>
      <c r="P15" s="100">
        <v>6.27</v>
      </c>
      <c r="Q15" s="101">
        <v>8.86</v>
      </c>
      <c r="R15" s="212"/>
    </row>
    <row r="16" spans="1:18" ht="15" hidden="1" customHeight="1">
      <c r="A16" s="177"/>
      <c r="B16" s="280" t="s">
        <v>149</v>
      </c>
      <c r="C16" s="192"/>
      <c r="D16" s="194" t="s">
        <v>85</v>
      </c>
      <c r="E16" s="282"/>
      <c r="F16" s="33"/>
      <c r="G16" s="33"/>
      <c r="H16" s="33"/>
      <c r="I16" s="33"/>
      <c r="J16" s="33"/>
      <c r="M16" s="65">
        <v>45</v>
      </c>
      <c r="N16" s="91">
        <f>M16*$N$9</f>
        <v>11.25</v>
      </c>
      <c r="O16" s="91">
        <f>M16*$O$9</f>
        <v>22.5</v>
      </c>
      <c r="P16" s="91">
        <f>M16*$P$9</f>
        <v>33.75</v>
      </c>
      <c r="Q16" s="106">
        <v>38.700000000000003</v>
      </c>
      <c r="R16" s="211">
        <f t="shared" ref="R16" si="2">(N16/N17*$G$56)+(O16/O17*$H$56)+(P16/P17*$I$56)+(Q16/Q17*$J$56)</f>
        <v>5.7354235583669633</v>
      </c>
    </row>
    <row r="17" spans="1:18" ht="15.75" hidden="1" customHeight="1" thickBot="1">
      <c r="A17" s="177"/>
      <c r="B17" s="281"/>
      <c r="C17" s="193"/>
      <c r="D17" s="195"/>
      <c r="E17" s="283"/>
      <c r="F17" s="34"/>
      <c r="G17" s="34"/>
      <c r="H17" s="34"/>
      <c r="I17" s="34"/>
      <c r="J17" s="34"/>
      <c r="M17" s="66">
        <v>11.17</v>
      </c>
      <c r="N17" s="98">
        <v>1.48</v>
      </c>
      <c r="O17" s="99">
        <v>3.57</v>
      </c>
      <c r="P17" s="100">
        <v>7.01</v>
      </c>
      <c r="Q17" s="101">
        <v>11.45</v>
      </c>
      <c r="R17" s="212"/>
    </row>
    <row r="18" spans="1:18" ht="15" hidden="1" customHeight="1">
      <c r="A18" s="177"/>
      <c r="B18" s="280" t="s">
        <v>150</v>
      </c>
      <c r="C18" s="192"/>
      <c r="D18" s="194" t="s">
        <v>84</v>
      </c>
      <c r="E18" s="282"/>
      <c r="F18" s="33"/>
      <c r="G18" s="33"/>
      <c r="H18" s="33"/>
      <c r="I18" s="33"/>
      <c r="J18" s="33"/>
      <c r="M18" s="65">
        <v>50</v>
      </c>
      <c r="N18" s="91">
        <f>M18*$N$9</f>
        <v>12.5</v>
      </c>
      <c r="O18" s="91">
        <f>M18*$O$9</f>
        <v>25</v>
      </c>
      <c r="P18" s="91">
        <f>M18*$P$9</f>
        <v>37.5</v>
      </c>
      <c r="Q18" s="106">
        <v>39.6</v>
      </c>
      <c r="R18" s="211">
        <f t="shared" ref="R18" si="3">(N18/N19*$G$56)+(O18/O19*$H$56)+(P18/P19*$I$56)+(Q18/Q19*$J$56)</f>
        <v>5.3916297047677615</v>
      </c>
    </row>
    <row r="19" spans="1:18" ht="15.75" hidden="1" customHeight="1" thickBot="1">
      <c r="A19" s="177"/>
      <c r="B19" s="281"/>
      <c r="C19" s="193"/>
      <c r="D19" s="195"/>
      <c r="E19" s="283"/>
      <c r="F19" s="34"/>
      <c r="G19" s="34"/>
      <c r="H19" s="34"/>
      <c r="I19" s="34"/>
      <c r="J19" s="34"/>
      <c r="M19" s="66">
        <v>13.63</v>
      </c>
      <c r="N19" s="98">
        <v>1.66</v>
      </c>
      <c r="O19" s="99">
        <v>4.0599999999999996</v>
      </c>
      <c r="P19" s="100">
        <v>9.3249999999999993</v>
      </c>
      <c r="Q19" s="101">
        <v>12.44</v>
      </c>
      <c r="R19" s="212"/>
    </row>
    <row r="20" spans="1:18" ht="15" hidden="1" customHeight="1">
      <c r="A20" s="177"/>
      <c r="B20" s="280" t="s">
        <v>151</v>
      </c>
      <c r="C20" s="192"/>
      <c r="D20" s="194" t="s">
        <v>152</v>
      </c>
      <c r="E20" s="282"/>
      <c r="F20" s="33"/>
      <c r="G20" s="33"/>
      <c r="H20" s="33"/>
      <c r="I20" s="33"/>
      <c r="J20" s="33"/>
      <c r="M20" s="65">
        <v>50</v>
      </c>
      <c r="N20" s="91">
        <f>M20*$N$9</f>
        <v>12.5</v>
      </c>
      <c r="O20" s="91">
        <f>M20*$O$9</f>
        <v>25</v>
      </c>
      <c r="P20" s="91">
        <f>M20*$P$9</f>
        <v>37.5</v>
      </c>
      <c r="Q20" s="106">
        <v>39.6</v>
      </c>
      <c r="R20" s="211">
        <f t="shared" ref="R20" si="4">(N20/N21*$G$56)+(O20/O21*$H$56)+(P20/P21*$I$56)+(Q20/Q21*$J$56)</f>
        <v>5.1685962212243242</v>
      </c>
    </row>
    <row r="21" spans="1:18" ht="15.75" hidden="1" customHeight="1" thickBot="1">
      <c r="A21" s="177"/>
      <c r="B21" s="281"/>
      <c r="C21" s="193"/>
      <c r="D21" s="195"/>
      <c r="E21" s="283"/>
      <c r="F21" s="34"/>
      <c r="G21" s="34"/>
      <c r="H21" s="34"/>
      <c r="I21" s="34"/>
      <c r="J21" s="34"/>
      <c r="M21" s="66">
        <v>13.63</v>
      </c>
      <c r="N21" s="98">
        <v>1.66</v>
      </c>
      <c r="O21" s="99">
        <v>4.0599999999999996</v>
      </c>
      <c r="P21" s="100">
        <v>11.28</v>
      </c>
      <c r="Q21" s="101">
        <v>12.44</v>
      </c>
      <c r="R21" s="212"/>
    </row>
    <row r="22" spans="1:18" ht="15" customHeight="1">
      <c r="A22" s="344" t="s">
        <v>175</v>
      </c>
      <c r="B22" s="196" t="s">
        <v>125</v>
      </c>
      <c r="C22" s="198" t="s">
        <v>46</v>
      </c>
      <c r="D22" s="198" t="s">
        <v>84</v>
      </c>
      <c r="E22" s="340"/>
      <c r="F22" s="40" t="str">
        <f>IF($E22&gt;=1,M22*$E22, " ")</f>
        <v xml:space="preserve"> </v>
      </c>
      <c r="G22" s="40" t="str">
        <f>IF($E22&gt;=1,N22*$E22, " ")</f>
        <v xml:space="preserve"> </v>
      </c>
      <c r="H22" s="40" t="str">
        <f>IF($E22&gt;=1,O22*$E22, " ")</f>
        <v xml:space="preserve"> </v>
      </c>
      <c r="I22" s="40" t="str">
        <f>IF($E22&gt;=1,P22*$E22, " ")</f>
        <v xml:space="preserve"> </v>
      </c>
      <c r="J22" s="40" t="str">
        <f>IF($E22&gt;=1,Q22*$E22, " ")</f>
        <v xml:space="preserve"> </v>
      </c>
      <c r="M22" s="65">
        <v>50</v>
      </c>
      <c r="N22" s="137">
        <f>N10+N10</f>
        <v>12.5</v>
      </c>
      <c r="O22" s="38">
        <f t="shared" ref="O22:P22" si="5">O10+O10</f>
        <v>25</v>
      </c>
      <c r="P22" s="38">
        <f t="shared" si="5"/>
        <v>37.5</v>
      </c>
      <c r="Q22" s="39">
        <v>46.6</v>
      </c>
      <c r="R22" s="211">
        <f>(N22/N23*$G$56)+(O22/O23*$H$56)+(P22/P23*$I$56)+(Q22/Q23*$J$56)</f>
        <v>5.5638321210724913</v>
      </c>
    </row>
    <row r="23" spans="1:18" ht="16.5" customHeight="1" thickBot="1">
      <c r="A23" s="344"/>
      <c r="B23" s="197"/>
      <c r="C23" s="199"/>
      <c r="D23" s="199"/>
      <c r="E23" s="341"/>
      <c r="F23" s="41" t="str">
        <f>IF($E22&gt;=1,M23*$E22, " ")</f>
        <v xml:space="preserve"> </v>
      </c>
      <c r="G23" s="41" t="str">
        <f>IF($E22&gt;=1,N23*$E22, " ")</f>
        <v xml:space="preserve"> </v>
      </c>
      <c r="H23" s="41" t="str">
        <f>IF($E22&gt;=1,O23*$E22, " ")</f>
        <v xml:space="preserve"> </v>
      </c>
      <c r="I23" s="41" t="str">
        <f>IF($E22&gt;=1,P23*$E22, " ")</f>
        <v xml:space="preserve"> </v>
      </c>
      <c r="J23" s="41" t="str">
        <f>IF($E22&gt;=1,Q23*$E22, " ")</f>
        <v xml:space="preserve"> </v>
      </c>
      <c r="K23" s="175"/>
      <c r="M23" s="66">
        <v>10.34</v>
      </c>
      <c r="N23" s="35">
        <f>N11+N11</f>
        <v>1.96</v>
      </c>
      <c r="O23" s="36">
        <f>O11+O11</f>
        <v>3.96</v>
      </c>
      <c r="P23" s="36">
        <f>P11+P11</f>
        <v>7.8</v>
      </c>
      <c r="Q23" s="37">
        <v>11.72</v>
      </c>
      <c r="R23" s="212"/>
    </row>
    <row r="24" spans="1:18" ht="15" customHeight="1">
      <c r="A24" s="344"/>
      <c r="B24" s="192" t="s">
        <v>153</v>
      </c>
      <c r="C24" s="194" t="s">
        <v>32</v>
      </c>
      <c r="D24" s="194" t="s">
        <v>58</v>
      </c>
      <c r="E24" s="282"/>
      <c r="F24" s="33" t="str">
        <f>IF($E24&gt;=1,M24*$E24, " ")</f>
        <v xml:space="preserve"> </v>
      </c>
      <c r="G24" s="33" t="str">
        <f>IF($E24&gt;=1,N24*$E24, " ")</f>
        <v xml:space="preserve"> </v>
      </c>
      <c r="H24" s="33" t="str">
        <f>IF($E24&gt;=1,O24*$E24, " ")</f>
        <v xml:space="preserve"> </v>
      </c>
      <c r="I24" s="33" t="str">
        <f>IF($E24&gt;=1,P24*$E24, " ")</f>
        <v xml:space="preserve"> </v>
      </c>
      <c r="J24" s="33" t="str">
        <f>IF($E24&gt;=1,Q24*$E24, " ")</f>
        <v xml:space="preserve"> </v>
      </c>
      <c r="M24" s="65">
        <v>56.5</v>
      </c>
      <c r="N24" s="137">
        <f t="shared" ref="N24:P25" si="6">N12+N10</f>
        <v>14.125</v>
      </c>
      <c r="O24" s="38">
        <f t="shared" si="6"/>
        <v>28.25</v>
      </c>
      <c r="P24" s="38">
        <f t="shared" si="6"/>
        <v>42.375</v>
      </c>
      <c r="Q24" s="39">
        <v>52</v>
      </c>
      <c r="R24" s="211">
        <f>(N24/N25*$G$56)+(O24/O25*$H$56)+(P24/P25*$I$56)+(Q24/Q25*$J$56)</f>
        <v>5.4185585915416503</v>
      </c>
    </row>
    <row r="25" spans="1:18" ht="15.75" thickBot="1">
      <c r="A25" s="344"/>
      <c r="B25" s="193"/>
      <c r="C25" s="195"/>
      <c r="D25" s="195"/>
      <c r="E25" s="283"/>
      <c r="F25" s="34" t="str">
        <f>IF($E24&gt;=1,M25*$E24, " ")</f>
        <v xml:space="preserve"> </v>
      </c>
      <c r="G25" s="34" t="str">
        <f>IF($E24&gt;=1,N25*$E24, " ")</f>
        <v xml:space="preserve"> </v>
      </c>
      <c r="H25" s="34" t="str">
        <f>IF($E24&gt;=1,O25*$E24, " ")</f>
        <v xml:space="preserve"> </v>
      </c>
      <c r="I25" s="34" t="str">
        <f>IF($E24&gt;=1,P25*$E24, " ")</f>
        <v xml:space="preserve"> </v>
      </c>
      <c r="J25" s="34" t="str">
        <f>IF($E24&gt;=1,Q25*$E24, " ")</f>
        <v xml:space="preserve"> </v>
      </c>
      <c r="K25" s="175"/>
      <c r="M25" s="66">
        <v>12.42</v>
      </c>
      <c r="N25" s="35">
        <f t="shared" si="6"/>
        <v>2.16</v>
      </c>
      <c r="O25" s="36">
        <f t="shared" si="6"/>
        <v>4.59</v>
      </c>
      <c r="P25" s="36">
        <f t="shared" si="6"/>
        <v>9.34</v>
      </c>
      <c r="Q25" s="37">
        <v>14.08</v>
      </c>
      <c r="R25" s="212"/>
    </row>
    <row r="26" spans="1:18" ht="15" customHeight="1">
      <c r="A26" s="344"/>
      <c r="B26" s="192" t="s">
        <v>156</v>
      </c>
      <c r="C26" s="198" t="s">
        <v>33</v>
      </c>
      <c r="D26" s="198" t="s">
        <v>154</v>
      </c>
      <c r="E26" s="340"/>
      <c r="F26" s="64" t="str">
        <f>IF($E26&gt;=1,M26*$E26, " ")</f>
        <v xml:space="preserve"> </v>
      </c>
      <c r="G26" s="64" t="str">
        <f>IF($E26&gt;=1,N26*$E26, " ")</f>
        <v xml:space="preserve"> </v>
      </c>
      <c r="H26" s="64" t="str">
        <f>IF($E26&gt;=1,O26*$E26, " ")</f>
        <v xml:space="preserve"> </v>
      </c>
      <c r="I26" s="64" t="str">
        <f>IF($E26&gt;=1,P26*$E26, " ")</f>
        <v xml:space="preserve"> </v>
      </c>
      <c r="J26" s="64" t="str">
        <f>IF($E26&gt;=1,Q26*$E26, " ")</f>
        <v xml:space="preserve"> </v>
      </c>
      <c r="K26" s="175"/>
      <c r="M26" s="65">
        <v>62.5</v>
      </c>
      <c r="N26" s="137">
        <f t="shared" ref="N26:P27" si="7">N14+N10</f>
        <v>15.625</v>
      </c>
      <c r="O26" s="38">
        <f t="shared" si="7"/>
        <v>31.25</v>
      </c>
      <c r="P26" s="38">
        <f t="shared" si="7"/>
        <v>46.875</v>
      </c>
      <c r="Q26" s="39">
        <v>55.4</v>
      </c>
      <c r="R26" s="211">
        <f t="shared" ref="R26" si="8">(N26/N27*$G$56)+(O26/O27*$H$56)+(P26/P27*$I$56)+(Q26/Q27*$J$56)</f>
        <v>5.5791179852209298</v>
      </c>
    </row>
    <row r="27" spans="1:18" ht="15.75" thickBot="1">
      <c r="A27" s="344"/>
      <c r="B27" s="193"/>
      <c r="C27" s="199"/>
      <c r="D27" s="199"/>
      <c r="E27" s="341"/>
      <c r="F27" s="42" t="str">
        <f>IF($E26&gt;=1,M27*$E26, " ")</f>
        <v xml:space="preserve"> </v>
      </c>
      <c r="G27" s="42" t="str">
        <f>IF($E26&gt;=1,N27*$E26, " ")</f>
        <v xml:space="preserve"> </v>
      </c>
      <c r="H27" s="42" t="str">
        <f>IF($E26&gt;=1,O27*$E26, " ")</f>
        <v xml:space="preserve"> </v>
      </c>
      <c r="I27" s="42" t="str">
        <f>IF($E26&gt;=1,P27*$E26, " ")</f>
        <v xml:space="preserve"> </v>
      </c>
      <c r="J27" s="42" t="str">
        <f>IF($E26&gt;=1,Q27*$E26, " ")</f>
        <v xml:space="preserve"> </v>
      </c>
      <c r="K27" s="175"/>
      <c r="M27" s="66">
        <v>13.82</v>
      </c>
      <c r="N27" s="35">
        <f t="shared" si="7"/>
        <v>2.2800000000000002</v>
      </c>
      <c r="O27" s="36">
        <f t="shared" si="7"/>
        <v>4.93</v>
      </c>
      <c r="P27" s="36">
        <f t="shared" si="7"/>
        <v>10.17</v>
      </c>
      <c r="Q27" s="37">
        <v>14.72</v>
      </c>
      <c r="R27" s="212"/>
    </row>
    <row r="28" spans="1:18" ht="15" customHeight="1">
      <c r="A28" s="344"/>
      <c r="B28" s="192" t="s">
        <v>157</v>
      </c>
      <c r="C28" s="194" t="s">
        <v>44</v>
      </c>
      <c r="D28" s="194" t="s">
        <v>83</v>
      </c>
      <c r="E28" s="282"/>
      <c r="F28" s="67" t="str">
        <f>IF($E28&gt;=1,M28*$E28, " ")</f>
        <v xml:space="preserve"> </v>
      </c>
      <c r="G28" s="67" t="str">
        <f>IF($E28&gt;=1,N28*$E28, " ")</f>
        <v xml:space="preserve"> </v>
      </c>
      <c r="H28" s="67" t="str">
        <f>IF($E28&gt;=1,O28*$E28, " ")</f>
        <v xml:space="preserve"> </v>
      </c>
      <c r="I28" s="67" t="str">
        <f>IF($E28&gt;=1,P28*$E28, " ")</f>
        <v xml:space="preserve"> </v>
      </c>
      <c r="J28" s="67" t="str">
        <f>IF($E28&gt;=1,Q28*$E28, " ")</f>
        <v xml:space="preserve"> </v>
      </c>
      <c r="K28" s="175"/>
      <c r="M28" s="65">
        <v>75</v>
      </c>
      <c r="N28" s="137">
        <f t="shared" ref="N28:P29" si="9">N10+N10+N10</f>
        <v>18.75</v>
      </c>
      <c r="O28" s="38">
        <f t="shared" si="9"/>
        <v>37.5</v>
      </c>
      <c r="P28" s="38">
        <f t="shared" si="9"/>
        <v>56.25</v>
      </c>
      <c r="Q28" s="39">
        <v>69.900000000000006</v>
      </c>
      <c r="R28" s="211">
        <f t="shared" ref="R28" si="10">(N28/N29*$G$56)+(O28/O29*$H$56)+(P28/P29*$I$56)+(Q28/Q29*$J$56)</f>
        <v>5.5638321210724921</v>
      </c>
    </row>
    <row r="29" spans="1:18" ht="15.75" thickBot="1">
      <c r="A29" s="344"/>
      <c r="B29" s="193"/>
      <c r="C29" s="195"/>
      <c r="D29" s="195"/>
      <c r="E29" s="283"/>
      <c r="F29" s="68" t="str">
        <f>IF($E28&gt;=1,M29*$E28, " ")</f>
        <v xml:space="preserve"> </v>
      </c>
      <c r="G29" s="68" t="str">
        <f>IF($E28&gt;=1,N29*$E28, " ")</f>
        <v xml:space="preserve"> </v>
      </c>
      <c r="H29" s="68" t="str">
        <f>IF($E28&gt;=1,O29*$E28, " ")</f>
        <v xml:space="preserve"> </v>
      </c>
      <c r="I29" s="68" t="str">
        <f>IF($E28&gt;=1,P29*$E28, " ")</f>
        <v xml:space="preserve"> </v>
      </c>
      <c r="J29" s="68" t="str">
        <f>IF($E28&gt;=1,Q29*$E28, " ")</f>
        <v xml:space="preserve"> </v>
      </c>
      <c r="K29" s="175"/>
      <c r="M29" s="66">
        <v>15.51</v>
      </c>
      <c r="N29" s="35">
        <f t="shared" si="9"/>
        <v>2.94</v>
      </c>
      <c r="O29" s="36">
        <f t="shared" si="9"/>
        <v>5.9399999999999995</v>
      </c>
      <c r="P29" s="36">
        <f t="shared" si="9"/>
        <v>11.7</v>
      </c>
      <c r="Q29" s="37">
        <v>17.579999999999998</v>
      </c>
      <c r="R29" s="212"/>
    </row>
    <row r="30" spans="1:18" ht="15" customHeight="1">
      <c r="A30" s="344"/>
      <c r="B30" s="192" t="s">
        <v>158</v>
      </c>
      <c r="C30" s="198" t="s">
        <v>43</v>
      </c>
      <c r="D30" s="198" t="s">
        <v>82</v>
      </c>
      <c r="E30" s="340"/>
      <c r="F30" s="64" t="str">
        <f>IF($E30&gt;=1,M30*$E30, " ")</f>
        <v xml:space="preserve"> </v>
      </c>
      <c r="G30" s="64" t="str">
        <f>IF($E30&gt;=1,N30*$E30, " ")</f>
        <v xml:space="preserve"> </v>
      </c>
      <c r="H30" s="64" t="str">
        <f>IF($E30&gt;=1,O30*$E30, " ")</f>
        <v xml:space="preserve"> </v>
      </c>
      <c r="I30" s="64" t="str">
        <f>IF($E30&gt;=1,P30*$E30, " ")</f>
        <v xml:space="preserve"> </v>
      </c>
      <c r="J30" s="64" t="str">
        <f>IF($E30&gt;=1,Q30*$E30, " ")</f>
        <v xml:space="preserve"> </v>
      </c>
      <c r="K30" s="175"/>
      <c r="M30" s="65">
        <v>81.5</v>
      </c>
      <c r="N30" s="137">
        <f t="shared" ref="N30:P31" si="11">N12+N10+N10</f>
        <v>20.375</v>
      </c>
      <c r="O30" s="38">
        <f t="shared" si="11"/>
        <v>40.75</v>
      </c>
      <c r="P30" s="38">
        <f t="shared" si="11"/>
        <v>61.125</v>
      </c>
      <c r="Q30" s="39">
        <v>75.3</v>
      </c>
      <c r="R30" s="211">
        <f t="shared" ref="R30" si="12">(N30/N31*$G$56)+(O30/O31*$H$56)+(P30/P31*$I$56)+(Q30/Q31*$J$56)</f>
        <v>5.4611482811291125</v>
      </c>
    </row>
    <row r="31" spans="1:18" ht="15.75" thickBot="1">
      <c r="A31" s="344"/>
      <c r="B31" s="193"/>
      <c r="C31" s="199"/>
      <c r="D31" s="199"/>
      <c r="E31" s="341"/>
      <c r="F31" s="42" t="str">
        <f>IF($E30&gt;=1,M31*$E30, " ")</f>
        <v xml:space="preserve"> </v>
      </c>
      <c r="G31" s="42" t="str">
        <f>IF($E30&gt;=1,N31*$E30, " ")</f>
        <v xml:space="preserve"> </v>
      </c>
      <c r="H31" s="42" t="str">
        <f>IF($E30&gt;=1,O31*$E30, " ")</f>
        <v xml:space="preserve"> </v>
      </c>
      <c r="I31" s="42" t="str">
        <f>IF($E30&gt;=1,P31*$E30, " ")</f>
        <v xml:space="preserve"> </v>
      </c>
      <c r="J31" s="42" t="str">
        <f>IF($E30&gt;=1,Q31*$E30, " ")</f>
        <v xml:space="preserve"> </v>
      </c>
      <c r="K31" s="175"/>
      <c r="M31" s="66">
        <v>17.59</v>
      </c>
      <c r="N31" s="35">
        <f t="shared" si="11"/>
        <v>3.14</v>
      </c>
      <c r="O31" s="36">
        <f t="shared" si="11"/>
        <v>6.57</v>
      </c>
      <c r="P31" s="36">
        <f t="shared" si="11"/>
        <v>13.24</v>
      </c>
      <c r="Q31" s="37">
        <v>19.940000000000001</v>
      </c>
      <c r="R31" s="212"/>
    </row>
    <row r="32" spans="1:18" ht="15" customHeight="1">
      <c r="A32" s="344"/>
      <c r="B32" s="192" t="s">
        <v>159</v>
      </c>
      <c r="C32" s="194" t="s">
        <v>131</v>
      </c>
      <c r="D32" s="194" t="s">
        <v>81</v>
      </c>
      <c r="E32" s="282"/>
      <c r="F32" s="67" t="str">
        <f>IF($E32&gt;=1,M32*$E32, " ")</f>
        <v xml:space="preserve"> </v>
      </c>
      <c r="G32" s="67" t="str">
        <f>IF($E32&gt;=1,N32*$E32, " ")</f>
        <v xml:space="preserve"> </v>
      </c>
      <c r="H32" s="67" t="str">
        <f>IF($E32&gt;=1,O32*$E32, " ")</f>
        <v xml:space="preserve"> </v>
      </c>
      <c r="I32" s="67" t="str">
        <f>IF($E32&gt;=1,P32*$E32, " ")</f>
        <v xml:space="preserve"> </v>
      </c>
      <c r="J32" s="67" t="str">
        <f>IF($E32&gt;=1,Q32*$E32, " ")</f>
        <v xml:space="preserve"> </v>
      </c>
      <c r="K32" s="175"/>
      <c r="M32" s="65">
        <v>87.5</v>
      </c>
      <c r="N32" s="137">
        <f t="shared" ref="N32:P33" si="13">N14+N10+N10</f>
        <v>21.875</v>
      </c>
      <c r="O32" s="38">
        <f t="shared" si="13"/>
        <v>43.75</v>
      </c>
      <c r="P32" s="38">
        <f t="shared" si="13"/>
        <v>65.625</v>
      </c>
      <c r="Q32" s="39">
        <v>78.7</v>
      </c>
      <c r="R32" s="211">
        <f t="shared" ref="R32" si="14">(N32/N33*$G$56)+(O32/O33*$H$56)+(P32/P33*$I$56)+(Q32/Q33*$J$56)</f>
        <v>5.5727593361486303</v>
      </c>
    </row>
    <row r="33" spans="1:18" ht="15.75" thickBot="1">
      <c r="A33" s="344"/>
      <c r="B33" s="193"/>
      <c r="C33" s="195"/>
      <c r="D33" s="195"/>
      <c r="E33" s="283"/>
      <c r="F33" s="68" t="str">
        <f>IF($E32&gt;=1,M33*$E32, " ")</f>
        <v xml:space="preserve"> </v>
      </c>
      <c r="G33" s="68" t="str">
        <f>IF($E32&gt;=1,N33*$E32, " ")</f>
        <v xml:space="preserve"> </v>
      </c>
      <c r="H33" s="68" t="str">
        <f>IF($E32&gt;=1,O33*$E32, " ")</f>
        <v xml:space="preserve"> </v>
      </c>
      <c r="I33" s="68" t="str">
        <f>IF($E32&gt;=1,P33*$E32, " ")</f>
        <v xml:space="preserve"> </v>
      </c>
      <c r="J33" s="68" t="str">
        <f>IF($E32&gt;=1,Q33*$E32, " ")</f>
        <v xml:space="preserve"> </v>
      </c>
      <c r="K33" s="175"/>
      <c r="M33" s="66">
        <v>18.989999999999998</v>
      </c>
      <c r="N33" s="35">
        <f t="shared" si="13"/>
        <v>3.2600000000000002</v>
      </c>
      <c r="O33" s="36">
        <f t="shared" si="13"/>
        <v>6.91</v>
      </c>
      <c r="P33" s="36">
        <f t="shared" si="13"/>
        <v>14.07</v>
      </c>
      <c r="Q33" s="37">
        <v>20.58</v>
      </c>
      <c r="R33" s="212"/>
    </row>
    <row r="34" spans="1:18" ht="15" customHeight="1">
      <c r="A34" s="344"/>
      <c r="B34" s="192" t="s">
        <v>160</v>
      </c>
      <c r="C34" s="198" t="s">
        <v>133</v>
      </c>
      <c r="D34" s="198" t="s">
        <v>80</v>
      </c>
      <c r="E34" s="340"/>
      <c r="F34" s="64" t="str">
        <f>IF($E34&gt;=1,M34*$E34, " ")</f>
        <v xml:space="preserve"> </v>
      </c>
      <c r="G34" s="64" t="str">
        <f>IF($E34&gt;=1,N34*$E34, " ")</f>
        <v xml:space="preserve"> </v>
      </c>
      <c r="H34" s="64" t="str">
        <f>IF($E34&gt;=1,O34*$E34, " ")</f>
        <v xml:space="preserve"> </v>
      </c>
      <c r="I34" s="64" t="str">
        <f>IF($E34&gt;=1,P34*$E34, " ")</f>
        <v xml:space="preserve"> </v>
      </c>
      <c r="J34" s="64" t="str">
        <f>IF($E34&gt;=1,Q34*$E34, " ")</f>
        <v xml:space="preserve"> </v>
      </c>
      <c r="K34" s="175"/>
      <c r="M34" s="65">
        <v>95</v>
      </c>
      <c r="N34" s="137">
        <f t="shared" ref="N34:P35" si="15">N16+N10+N10</f>
        <v>23.75</v>
      </c>
      <c r="O34" s="38">
        <f t="shared" si="15"/>
        <v>47.5</v>
      </c>
      <c r="P34" s="38">
        <f t="shared" si="15"/>
        <v>71.25</v>
      </c>
      <c r="Q34" s="39">
        <v>85.3</v>
      </c>
      <c r="R34" s="211">
        <f t="shared" ref="R34" si="16">(N34/N35*$G$56)+(O34/O35*$H$56)+(P34/P35*$I$56)+(Q34/Q35*$J$56)</f>
        <v>5.6330087871750738</v>
      </c>
    </row>
    <row r="35" spans="1:18" ht="15.75" thickBot="1">
      <c r="A35" s="344"/>
      <c r="B35" s="193"/>
      <c r="C35" s="199"/>
      <c r="D35" s="199"/>
      <c r="E35" s="341"/>
      <c r="F35" s="42" t="str">
        <f>IF($E34&gt;=1,M35*$E34, " ")</f>
        <v xml:space="preserve"> </v>
      </c>
      <c r="G35" s="42" t="str">
        <f>IF($E34&gt;=1,N35*$E34, " ")</f>
        <v xml:space="preserve"> </v>
      </c>
      <c r="H35" s="42" t="str">
        <f>IF($E34&gt;=1,O35*$E34, " ")</f>
        <v xml:space="preserve"> </v>
      </c>
      <c r="I35" s="42" t="str">
        <f>IF($E34&gt;=1,P35*$E34, " ")</f>
        <v xml:space="preserve"> </v>
      </c>
      <c r="J35" s="42" t="str">
        <f>IF($E34&gt;=1,Q35*$E34, " ")</f>
        <v xml:space="preserve"> </v>
      </c>
      <c r="K35" s="175"/>
      <c r="M35" s="66">
        <v>21.51</v>
      </c>
      <c r="N35" s="35">
        <f t="shared" si="15"/>
        <v>3.44</v>
      </c>
      <c r="O35" s="36">
        <f t="shared" si="15"/>
        <v>7.5299999999999994</v>
      </c>
      <c r="P35" s="36">
        <f t="shared" si="15"/>
        <v>14.81</v>
      </c>
      <c r="Q35" s="37">
        <v>23.17</v>
      </c>
      <c r="R35" s="212"/>
    </row>
    <row r="36" spans="1:18" ht="15" customHeight="1">
      <c r="A36" s="344"/>
      <c r="B36" s="192" t="s">
        <v>161</v>
      </c>
      <c r="C36" s="194" t="s">
        <v>135</v>
      </c>
      <c r="D36" s="194" t="s">
        <v>79</v>
      </c>
      <c r="E36" s="282"/>
      <c r="F36" s="67" t="str">
        <f>IF($E36&gt;=1,M36*$E36, " ")</f>
        <v xml:space="preserve"> </v>
      </c>
      <c r="G36" s="67" t="str">
        <f>IF($E36&gt;=1,N36*$E36, " ")</f>
        <v xml:space="preserve"> </v>
      </c>
      <c r="H36" s="67" t="str">
        <f>IF($E36&gt;=1,O36*$E36, " ")</f>
        <v xml:space="preserve"> </v>
      </c>
      <c r="I36" s="67" t="str">
        <f>IF($E36&gt;=1,P36*$E36, " ")</f>
        <v xml:space="preserve"> </v>
      </c>
      <c r="J36" s="67" t="str">
        <f>IF($E36&gt;=1,Q36*$E36, " ")</f>
        <v xml:space="preserve"> </v>
      </c>
      <c r="K36" s="175"/>
      <c r="M36" s="65">
        <v>100</v>
      </c>
      <c r="N36" s="137">
        <f t="shared" ref="N36:P37" si="17">N14+N14+N10</f>
        <v>25</v>
      </c>
      <c r="O36" s="38">
        <f t="shared" si="17"/>
        <v>50</v>
      </c>
      <c r="P36" s="38">
        <f t="shared" si="17"/>
        <v>75</v>
      </c>
      <c r="Q36" s="39">
        <v>87.5</v>
      </c>
      <c r="R36" s="211">
        <f t="shared" ref="R36" si="18">(N36/N37*$G$56)+(O36/O37*$H$56)+(P36/P37*$I$56)+(Q36/Q37*$J$56)</f>
        <v>5.5860586395472813</v>
      </c>
    </row>
    <row r="37" spans="1:18" ht="15.75" thickBot="1">
      <c r="A37" s="344"/>
      <c r="B37" s="193"/>
      <c r="C37" s="195"/>
      <c r="D37" s="195"/>
      <c r="E37" s="283"/>
      <c r="F37" s="68" t="str">
        <f>IF($E36&gt;=1,M37*$E36, " ")</f>
        <v xml:space="preserve"> </v>
      </c>
      <c r="G37" s="68" t="str">
        <f>IF($E36&gt;=1,N37*$E36, " ")</f>
        <v xml:space="preserve"> </v>
      </c>
      <c r="H37" s="68" t="str">
        <f>IF($E36&gt;=1,O37*$E36, " ")</f>
        <v xml:space="preserve"> </v>
      </c>
      <c r="I37" s="68" t="str">
        <f>IF($E36&gt;=1,P37*$E36, " ")</f>
        <v xml:space="preserve"> </v>
      </c>
      <c r="J37" s="68" t="str">
        <f>IF($E36&gt;=1,Q37*$E36, " ")</f>
        <v xml:space="preserve"> </v>
      </c>
      <c r="K37" s="175"/>
      <c r="M37" s="66">
        <v>22.47</v>
      </c>
      <c r="N37" s="35">
        <f t="shared" si="17"/>
        <v>3.58</v>
      </c>
      <c r="O37" s="36">
        <f t="shared" si="17"/>
        <v>7.8800000000000008</v>
      </c>
      <c r="P37" s="36">
        <f t="shared" si="17"/>
        <v>16.439999999999998</v>
      </c>
      <c r="Q37" s="37">
        <v>23.58</v>
      </c>
      <c r="R37" s="212"/>
    </row>
    <row r="38" spans="1:18" ht="15" customHeight="1">
      <c r="A38" s="344"/>
      <c r="B38" s="192" t="s">
        <v>162</v>
      </c>
      <c r="C38" s="198" t="s">
        <v>136</v>
      </c>
      <c r="D38" s="198" t="s">
        <v>78</v>
      </c>
      <c r="E38" s="340"/>
      <c r="F38" s="64" t="str">
        <f>IF($E38&gt;=1,M38*$E38, " ")</f>
        <v xml:space="preserve"> </v>
      </c>
      <c r="G38" s="64" t="str">
        <f>IF($E38&gt;=1,N38*$E38, " ")</f>
        <v xml:space="preserve"> </v>
      </c>
      <c r="H38" s="64" t="str">
        <f>IF($E38&gt;=1,O38*$E38, " ")</f>
        <v xml:space="preserve"> </v>
      </c>
      <c r="I38" s="64" t="str">
        <f>IF($E38&gt;=1,P38*$E38, " ")</f>
        <v xml:space="preserve"> </v>
      </c>
      <c r="J38" s="64" t="str">
        <f>IF($E38&gt;=1,Q38*$E38, " ")</f>
        <v xml:space="preserve"> </v>
      </c>
      <c r="K38" s="175"/>
      <c r="M38" s="65">
        <v>107.5</v>
      </c>
      <c r="N38" s="137">
        <f t="shared" ref="N38:P39" si="19">N16+N14+N10</f>
        <v>26.875</v>
      </c>
      <c r="O38" s="38">
        <f t="shared" si="19"/>
        <v>53.75</v>
      </c>
      <c r="P38" s="38">
        <f t="shared" si="19"/>
        <v>80.625</v>
      </c>
      <c r="Q38" s="39">
        <v>94.1</v>
      </c>
      <c r="R38" s="211">
        <f t="shared" ref="R38" si="20">(N38/N39*$G$56)+(O38/O39*$H$56)+(P38/P39*$I$56)+(Q38/Q39*$J$56)</f>
        <v>5.6392245162109527</v>
      </c>
    </row>
    <row r="39" spans="1:18" ht="15.75" thickBot="1">
      <c r="A39" s="344"/>
      <c r="B39" s="193"/>
      <c r="C39" s="199"/>
      <c r="D39" s="199"/>
      <c r="E39" s="341"/>
      <c r="F39" s="42" t="str">
        <f>IF($E38&gt;=1,M39*$E38, " ")</f>
        <v xml:space="preserve"> </v>
      </c>
      <c r="G39" s="42" t="str">
        <f>IF($E38&gt;=1,N39*$E38, " ")</f>
        <v xml:space="preserve"> </v>
      </c>
      <c r="H39" s="42" t="str">
        <f>IF($E38&gt;=1,O39*$E38, " ")</f>
        <v xml:space="preserve"> </v>
      </c>
      <c r="I39" s="42" t="str">
        <f>IF($E38&gt;=1,P39*$E38, " ")</f>
        <v xml:space="preserve"> </v>
      </c>
      <c r="J39" s="42" t="str">
        <f>IF($E38&gt;=1,Q39*$E38, " ")</f>
        <v xml:space="preserve"> </v>
      </c>
      <c r="K39" s="175"/>
      <c r="M39" s="66">
        <v>24.99</v>
      </c>
      <c r="N39" s="35">
        <f t="shared" si="19"/>
        <v>3.7600000000000002</v>
      </c>
      <c r="O39" s="36">
        <f t="shared" si="19"/>
        <v>8.5</v>
      </c>
      <c r="P39" s="36">
        <f t="shared" si="19"/>
        <v>17.18</v>
      </c>
      <c r="Q39" s="37">
        <v>26.17</v>
      </c>
      <c r="R39" s="212"/>
    </row>
    <row r="40" spans="1:18" ht="15" customHeight="1">
      <c r="A40" s="344"/>
      <c r="B40" s="192" t="s">
        <v>163</v>
      </c>
      <c r="C40" s="194" t="s">
        <v>36</v>
      </c>
      <c r="D40" s="194" t="s">
        <v>67</v>
      </c>
      <c r="E40" s="282"/>
      <c r="F40" s="67" t="str">
        <f>IF($E40&gt;=1,M40*$E40, " ")</f>
        <v xml:space="preserve"> </v>
      </c>
      <c r="G40" s="67" t="str">
        <f>IF($E40&gt;=1,N40*$E40, " ")</f>
        <v xml:space="preserve"> </v>
      </c>
      <c r="H40" s="67" t="str">
        <f>IF($E40&gt;=1,O40*$E40, " ")</f>
        <v xml:space="preserve"> </v>
      </c>
      <c r="I40" s="67" t="str">
        <f>IF($E40&gt;=1,P40*$E40, " ")</f>
        <v xml:space="preserve"> </v>
      </c>
      <c r="J40" s="67" t="str">
        <f>IF($E40&gt;=1,Q40*$E40, " ")</f>
        <v xml:space="preserve"> </v>
      </c>
      <c r="K40" s="175"/>
      <c r="M40" s="65">
        <v>112.5</v>
      </c>
      <c r="N40" s="137">
        <f t="shared" ref="N40:P41" si="21">N14+N14+N14</f>
        <v>28.125</v>
      </c>
      <c r="O40" s="38">
        <f t="shared" si="21"/>
        <v>56.25</v>
      </c>
      <c r="P40" s="38">
        <f t="shared" si="21"/>
        <v>84.375</v>
      </c>
      <c r="Q40" s="39">
        <v>96.4</v>
      </c>
      <c r="R40" s="211">
        <f t="shared" ref="R40" si="22">(N40/N41*$G$56)+(O40/O41*$H$56)+(P40/P41*$I$56)+(Q40/Q41*$J$56)</f>
        <v>5.60106443104522</v>
      </c>
    </row>
    <row r="41" spans="1:18" ht="15.75" thickBot="1">
      <c r="A41" s="344"/>
      <c r="B41" s="193"/>
      <c r="C41" s="195"/>
      <c r="D41" s="195"/>
      <c r="E41" s="283"/>
      <c r="F41" s="68" t="str">
        <f>IF($E40&gt;=1,M41*$E40, " ")</f>
        <v xml:space="preserve"> </v>
      </c>
      <c r="G41" s="68" t="str">
        <f>IF($E40&gt;=1,N41*$E40, " ")</f>
        <v xml:space="preserve"> </v>
      </c>
      <c r="H41" s="68" t="str">
        <f>IF($E40&gt;=1,O41*$E40, " ")</f>
        <v xml:space="preserve"> </v>
      </c>
      <c r="I41" s="68" t="str">
        <f>IF($E40&gt;=1,P41*$E40, " ")</f>
        <v xml:space="preserve"> </v>
      </c>
      <c r="J41" s="68" t="str">
        <f>IF($E40&gt;=1,Q41*$E40, " ")</f>
        <v xml:space="preserve"> </v>
      </c>
      <c r="K41" s="175"/>
      <c r="M41" s="66">
        <v>25.95</v>
      </c>
      <c r="N41" s="35">
        <f t="shared" si="21"/>
        <v>3.9000000000000004</v>
      </c>
      <c r="O41" s="36">
        <f t="shared" si="21"/>
        <v>8.8500000000000014</v>
      </c>
      <c r="P41" s="36">
        <f t="shared" si="21"/>
        <v>18.809999999999999</v>
      </c>
      <c r="Q41" s="37">
        <v>26.58</v>
      </c>
      <c r="R41" s="212"/>
    </row>
    <row r="42" spans="1:18" ht="14.25" customHeight="1">
      <c r="A42" s="344"/>
      <c r="B42" s="192" t="s">
        <v>164</v>
      </c>
      <c r="C42" s="198" t="s">
        <v>37</v>
      </c>
      <c r="D42" s="198" t="s">
        <v>68</v>
      </c>
      <c r="E42" s="340"/>
      <c r="F42" s="64" t="str">
        <f>IF($E42&gt;=1,M42*$E42, " ")</f>
        <v xml:space="preserve"> </v>
      </c>
      <c r="G42" s="64" t="str">
        <f>IF($E42&gt;=1,N42*$E42, " ")</f>
        <v xml:space="preserve"> </v>
      </c>
      <c r="H42" s="64" t="str">
        <f>IF($E42&gt;=1,O42*$E42, " ")</f>
        <v xml:space="preserve"> </v>
      </c>
      <c r="I42" s="64" t="str">
        <f>IF($E42&gt;=1,P42*$E42, " ")</f>
        <v xml:space="preserve"> </v>
      </c>
      <c r="J42" s="64" t="str">
        <f>IF($E42&gt;=1,Q42*$E42, " ")</f>
        <v xml:space="preserve"> </v>
      </c>
      <c r="K42" s="175"/>
      <c r="M42" s="65">
        <v>120</v>
      </c>
      <c r="N42" s="137">
        <f t="shared" ref="N42:P43" si="23">N16+N14+N14</f>
        <v>30</v>
      </c>
      <c r="O42" s="38">
        <f t="shared" si="23"/>
        <v>60</v>
      </c>
      <c r="P42" s="38">
        <f t="shared" si="23"/>
        <v>90</v>
      </c>
      <c r="Q42" s="39">
        <v>102.9</v>
      </c>
      <c r="R42" s="211">
        <f t="shared" ref="R42" si="24">(N42/N43*$G$56)+(O42/O43*$H$56)+(P42/P43*$I$56)+(Q42/Q43*$J$56)</f>
        <v>5.6479326484898653</v>
      </c>
    </row>
    <row r="43" spans="1:18" ht="15.75" thickBot="1">
      <c r="A43" s="344"/>
      <c r="B43" s="193"/>
      <c r="C43" s="199"/>
      <c r="D43" s="199"/>
      <c r="E43" s="341"/>
      <c r="F43" s="42" t="str">
        <f>IF($E42&gt;=1,M43*$E42, " ")</f>
        <v xml:space="preserve"> </v>
      </c>
      <c r="G43" s="42" t="str">
        <f>IF($E42&gt;=1,N43*$E42, " ")</f>
        <v xml:space="preserve"> </v>
      </c>
      <c r="H43" s="42" t="str">
        <f>IF($E42&gt;=1,O43*$E42, " ")</f>
        <v xml:space="preserve"> </v>
      </c>
      <c r="I43" s="42" t="str">
        <f>IF($E42&gt;=1,P43*$E42, " ")</f>
        <v xml:space="preserve"> </v>
      </c>
      <c r="J43" s="42" t="str">
        <f>IF($E42&gt;=1,Q43*$E42, " ")</f>
        <v xml:space="preserve"> </v>
      </c>
      <c r="K43" s="175"/>
      <c r="M43" s="66">
        <v>28.47</v>
      </c>
      <c r="N43" s="35">
        <f t="shared" si="23"/>
        <v>4.08</v>
      </c>
      <c r="O43" s="36">
        <f t="shared" si="23"/>
        <v>9.4699999999999989</v>
      </c>
      <c r="P43" s="36">
        <f t="shared" si="23"/>
        <v>19.549999999999997</v>
      </c>
      <c r="Q43" s="37">
        <v>29.17</v>
      </c>
      <c r="R43" s="212"/>
    </row>
    <row r="44" spans="1:18" ht="14.25" customHeight="1">
      <c r="A44" s="344"/>
      <c r="B44" s="192" t="s">
        <v>165</v>
      </c>
      <c r="C44" s="194" t="s">
        <v>42</v>
      </c>
      <c r="D44" s="194" t="s">
        <v>69</v>
      </c>
      <c r="E44" s="282"/>
      <c r="F44" s="67" t="str">
        <f>IF($E44&gt;=1,M44*$E44, " ")</f>
        <v xml:space="preserve"> </v>
      </c>
      <c r="G44" s="67" t="str">
        <f>IF($E44&gt;=1,N44*$E44, " ")</f>
        <v xml:space="preserve"> </v>
      </c>
      <c r="H44" s="67" t="str">
        <f>IF($E44&gt;=1,O44*$E44, " ")</f>
        <v xml:space="preserve"> </v>
      </c>
      <c r="I44" s="67" t="str">
        <f>IF($E44&gt;=1,P44*$E44, " ")</f>
        <v xml:space="preserve"> </v>
      </c>
      <c r="J44" s="67" t="str">
        <f>IF($E44&gt;=1,Q44*$E44, " ")</f>
        <v xml:space="preserve"> </v>
      </c>
      <c r="K44" s="175"/>
      <c r="M44" s="65">
        <v>127.5</v>
      </c>
      <c r="N44" s="137">
        <f>+N16+N16+N14</f>
        <v>31.875</v>
      </c>
      <c r="O44" s="38">
        <f>+O16+O16+O14</f>
        <v>63.75</v>
      </c>
      <c r="P44" s="38">
        <f>+P16+P16+P14</f>
        <v>95.625</v>
      </c>
      <c r="Q44" s="39">
        <v>109.5</v>
      </c>
      <c r="R44" s="211">
        <f t="shared" ref="R44" si="25">(N44/N45*$G$56)+(O44/O45*$H$56)+(P44/P45*$I$56)+(Q44/Q45*$J$56)</f>
        <v>5.6928681545761792</v>
      </c>
    </row>
    <row r="45" spans="1:18" ht="15.75" thickBot="1">
      <c r="A45" s="344"/>
      <c r="B45" s="193"/>
      <c r="C45" s="195"/>
      <c r="D45" s="195"/>
      <c r="E45" s="283"/>
      <c r="F45" s="68" t="str">
        <f>IF($E44&gt;=1,M45*$E44, " ")</f>
        <v xml:space="preserve"> </v>
      </c>
      <c r="G45" s="68" t="str">
        <f>IF($E44&gt;=1,N45*$E44, " ")</f>
        <v xml:space="preserve"> </v>
      </c>
      <c r="H45" s="68" t="str">
        <f>IF($E44&gt;=1,O45*$E44, " ")</f>
        <v xml:space="preserve"> </v>
      </c>
      <c r="I45" s="68" t="str">
        <f>IF($E44&gt;=1,P45*$E44, " ")</f>
        <v xml:space="preserve"> </v>
      </c>
      <c r="J45" s="68" t="str">
        <f>IF($E44&gt;=1,Q45*$E44, " ")</f>
        <v xml:space="preserve"> </v>
      </c>
      <c r="K45" s="175"/>
      <c r="M45" s="66">
        <v>30.99</v>
      </c>
      <c r="N45" s="35">
        <f>N17+N17+N15</f>
        <v>4.26</v>
      </c>
      <c r="O45" s="36">
        <f>O17+O17+O15</f>
        <v>10.09</v>
      </c>
      <c r="P45" s="36">
        <f>P17+P17+P15</f>
        <v>20.29</v>
      </c>
      <c r="Q45" s="37">
        <v>31.76</v>
      </c>
      <c r="R45" s="212"/>
    </row>
    <row r="46" spans="1:18" ht="14.25" customHeight="1">
      <c r="A46" s="344"/>
      <c r="B46" s="192" t="s">
        <v>166</v>
      </c>
      <c r="C46" s="198" t="s">
        <v>41</v>
      </c>
      <c r="D46" s="198" t="s">
        <v>70</v>
      </c>
      <c r="E46" s="340"/>
      <c r="F46" s="64" t="str">
        <f>IF($E46&gt;=1,M46*$E46, " ")</f>
        <v xml:space="preserve"> </v>
      </c>
      <c r="G46" s="64" t="str">
        <f>IF($E46&gt;=1,N46*$E46, " ")</f>
        <v xml:space="preserve"> </v>
      </c>
      <c r="H46" s="64" t="str">
        <f>IF($E46&gt;=1,O46*$E46, " ")</f>
        <v xml:space="preserve"> </v>
      </c>
      <c r="I46" s="64" t="str">
        <f>IF($E46&gt;=1,P46*$E46, " ")</f>
        <v xml:space="preserve"> </v>
      </c>
      <c r="J46" s="64" t="str">
        <f>IF($E46&gt;=1,Q46*$E46, " ")</f>
        <v xml:space="preserve"> </v>
      </c>
      <c r="K46" s="175"/>
      <c r="M46" s="65">
        <v>135</v>
      </c>
      <c r="N46" s="137">
        <f t="shared" ref="N46:P47" si="26">N16+N16+N16</f>
        <v>33.75</v>
      </c>
      <c r="O46" s="38">
        <f t="shared" si="26"/>
        <v>67.5</v>
      </c>
      <c r="P46" s="38">
        <f t="shared" si="26"/>
        <v>101.25</v>
      </c>
      <c r="Q46" s="39">
        <v>116.1</v>
      </c>
      <c r="R46" s="211">
        <f t="shared" ref="R46" si="27">(N46/N47*$G$56)+(O46/O47*$H$56)+(P46/P47*$I$56)+(Q46/Q47*$J$56)</f>
        <v>5.7353055171796381</v>
      </c>
    </row>
    <row r="47" spans="1:18" ht="15.75" thickBot="1">
      <c r="A47" s="344"/>
      <c r="B47" s="193"/>
      <c r="C47" s="199"/>
      <c r="D47" s="199"/>
      <c r="E47" s="341"/>
      <c r="F47" s="42" t="str">
        <f>IF($E46&gt;=1,M47*$E46, " ")</f>
        <v xml:space="preserve"> </v>
      </c>
      <c r="G47" s="42" t="str">
        <f>IF($E46&gt;=1,N47*$E46, " ")</f>
        <v xml:space="preserve"> </v>
      </c>
      <c r="H47" s="42" t="str">
        <f>IF($E46&gt;=1,O47*$E46, " ")</f>
        <v xml:space="preserve"> </v>
      </c>
      <c r="I47" s="42" t="str">
        <f>IF($E46&gt;=1,P47*$E46, " ")</f>
        <v xml:space="preserve"> </v>
      </c>
      <c r="J47" s="42" t="str">
        <f>IF($E46&gt;=1,Q47*$E46, " ")</f>
        <v xml:space="preserve"> </v>
      </c>
      <c r="K47" s="175"/>
      <c r="M47" s="66">
        <v>33.51</v>
      </c>
      <c r="N47" s="35">
        <f t="shared" si="26"/>
        <v>4.4399999999999995</v>
      </c>
      <c r="O47" s="36">
        <f t="shared" si="26"/>
        <v>10.709999999999999</v>
      </c>
      <c r="P47" s="36">
        <f t="shared" si="26"/>
        <v>21.03</v>
      </c>
      <c r="Q47" s="37">
        <v>34.36</v>
      </c>
      <c r="R47" s="212"/>
    </row>
    <row r="48" spans="1:18" ht="14.25" customHeight="1">
      <c r="A48" s="344"/>
      <c r="B48" s="192" t="s">
        <v>167</v>
      </c>
      <c r="C48" s="194" t="s">
        <v>40</v>
      </c>
      <c r="D48" s="194" t="s">
        <v>71</v>
      </c>
      <c r="E48" s="282"/>
      <c r="F48" s="67" t="str">
        <f>IF($E48&gt;=1,M48*$E48, " ")</f>
        <v xml:space="preserve"> </v>
      </c>
      <c r="G48" s="67" t="str">
        <f>IF($E48&gt;=1,N48*$E48, " ")</f>
        <v xml:space="preserve"> </v>
      </c>
      <c r="H48" s="67" t="str">
        <f>IF($E48&gt;=1,O48*$E48, " ")</f>
        <v xml:space="preserve"> </v>
      </c>
      <c r="I48" s="67" t="str">
        <f>IF($E48&gt;=1,P48*$E48, " ")</f>
        <v xml:space="preserve"> </v>
      </c>
      <c r="J48" s="67" t="str">
        <f>IF($E48&gt;=1,Q48*$E48, " ")</f>
        <v xml:space="preserve"> </v>
      </c>
      <c r="K48" s="175"/>
      <c r="M48" s="65">
        <v>140</v>
      </c>
      <c r="N48" s="137">
        <f t="shared" ref="N48:P49" si="28">N18+N16+N16</f>
        <v>35</v>
      </c>
      <c r="O48" s="38">
        <f t="shared" si="28"/>
        <v>70</v>
      </c>
      <c r="P48" s="38">
        <f t="shared" si="28"/>
        <v>105</v>
      </c>
      <c r="Q48" s="39">
        <v>117</v>
      </c>
      <c r="R48" s="211">
        <f t="shared" ref="R48" si="29">(N48/N49*$G$56)+(O48/O49*$H$56)+(P48/P49*$I$56)+(Q48/Q49*$J$56)</f>
        <v>5.6016030206576026</v>
      </c>
    </row>
    <row r="49" spans="1:18" ht="15.75" thickBot="1">
      <c r="A49" s="344"/>
      <c r="B49" s="193"/>
      <c r="C49" s="195"/>
      <c r="D49" s="195"/>
      <c r="E49" s="283"/>
      <c r="F49" s="68" t="str">
        <f>IF($E48&gt;=1,M49*$E48, " ")</f>
        <v xml:space="preserve"> </v>
      </c>
      <c r="G49" s="68" t="str">
        <f>IF($E48&gt;=1,N49*$E48, " ")</f>
        <v xml:space="preserve"> </v>
      </c>
      <c r="H49" s="68" t="str">
        <f>IF($E48&gt;=1,O49*$E48, " ")</f>
        <v xml:space="preserve"> </v>
      </c>
      <c r="I49" s="68" t="str">
        <f>IF($E48&gt;=1,P49*$E48, " ")</f>
        <v xml:space="preserve"> </v>
      </c>
      <c r="J49" s="68" t="str">
        <f>IF($E48&gt;=1,Q49*$E48, " ")</f>
        <v xml:space="preserve"> </v>
      </c>
      <c r="K49" s="175"/>
      <c r="M49" s="66">
        <v>35.97</v>
      </c>
      <c r="N49" s="35">
        <f t="shared" si="28"/>
        <v>4.6199999999999992</v>
      </c>
      <c r="O49" s="36">
        <f t="shared" si="28"/>
        <v>11.2</v>
      </c>
      <c r="P49" s="36">
        <f t="shared" si="28"/>
        <v>23.344999999999999</v>
      </c>
      <c r="Q49" s="37">
        <v>35.35</v>
      </c>
      <c r="R49" s="212"/>
    </row>
    <row r="50" spans="1:18" ht="14.25" customHeight="1">
      <c r="A50" s="344"/>
      <c r="B50" s="192" t="s">
        <v>167</v>
      </c>
      <c r="C50" s="286" t="s">
        <v>38</v>
      </c>
      <c r="D50" s="286" t="s">
        <v>155</v>
      </c>
      <c r="E50" s="340"/>
      <c r="F50" s="64" t="str">
        <f>IF($E50&gt;=1,M50*$E50, " ")</f>
        <v xml:space="preserve"> </v>
      </c>
      <c r="G50" s="64" t="str">
        <f>IF($E50&gt;=1,N50*$E50, " ")</f>
        <v xml:space="preserve"> </v>
      </c>
      <c r="H50" s="64" t="str">
        <f>IF($E50&gt;=1,O50*$E50, " ")</f>
        <v xml:space="preserve"> </v>
      </c>
      <c r="I50" s="64" t="str">
        <f>IF($E50&gt;=1,P50*$E50, " ")</f>
        <v xml:space="preserve"> </v>
      </c>
      <c r="J50" s="64" t="str">
        <f>IF($E50&gt;=1,Q50*$E50, " ")</f>
        <v xml:space="preserve"> </v>
      </c>
      <c r="K50" s="175"/>
      <c r="M50" s="65">
        <v>145</v>
      </c>
      <c r="N50" s="137">
        <f t="shared" ref="N50:P51" si="30">N18+N18+N16</f>
        <v>36.25</v>
      </c>
      <c r="O50" s="38">
        <f t="shared" si="30"/>
        <v>72.5</v>
      </c>
      <c r="P50" s="38">
        <f t="shared" si="30"/>
        <v>108.75</v>
      </c>
      <c r="Q50" s="39">
        <v>117.9</v>
      </c>
      <c r="R50" s="211">
        <f t="shared" ref="R50" si="31">(N50/N51*$G$56)+(O50/O51*$H$56)+(P50/P51*$I$56)+(Q50/Q51*$J$56)</f>
        <v>5.488720806414638</v>
      </c>
    </row>
    <row r="51" spans="1:18" ht="15.75" thickBot="1">
      <c r="A51" s="345"/>
      <c r="B51" s="193"/>
      <c r="C51" s="287"/>
      <c r="D51" s="287"/>
      <c r="E51" s="341"/>
      <c r="F51" s="42" t="str">
        <f>IF($E50&gt;=1,M51*$E50, " ")</f>
        <v xml:space="preserve"> </v>
      </c>
      <c r="G51" s="42" t="str">
        <f>IF($E50&gt;=1,N51*$E50, " ")</f>
        <v xml:space="preserve"> </v>
      </c>
      <c r="H51" s="42" t="str">
        <f>IF($E50&gt;=1,O51*$E50, " ")</f>
        <v xml:space="preserve"> </v>
      </c>
      <c r="I51" s="42" t="str">
        <f>IF($E50&gt;=1,P51*$E50, " ")</f>
        <v xml:space="preserve"> </v>
      </c>
      <c r="J51" s="42" t="str">
        <f>IF($E50&gt;=1,Q51*$E50, " ")</f>
        <v xml:space="preserve"> </v>
      </c>
      <c r="K51" s="175"/>
      <c r="M51" s="66">
        <v>38.43</v>
      </c>
      <c r="N51" s="35">
        <f t="shared" si="30"/>
        <v>4.8</v>
      </c>
      <c r="O51" s="36">
        <f t="shared" si="30"/>
        <v>11.69</v>
      </c>
      <c r="P51" s="36">
        <f t="shared" si="30"/>
        <v>25.659999999999997</v>
      </c>
      <c r="Q51" s="37">
        <v>36.33</v>
      </c>
      <c r="R51" s="212"/>
    </row>
    <row r="52" spans="1:18" ht="15">
      <c r="A52" s="288"/>
      <c r="B52" s="342" t="s">
        <v>8</v>
      </c>
      <c r="C52" s="343"/>
      <c r="D52" s="343"/>
      <c r="E52" s="343"/>
      <c r="F52" s="138">
        <f t="shared" ref="F52:J53" si="32">SUM(F50,F48,F46,F44,F42,F40,F38,F36,F34,F32,F30,F28,F26,F24,F22,)</f>
        <v>0</v>
      </c>
      <c r="G52" s="139">
        <f t="shared" si="32"/>
        <v>0</v>
      </c>
      <c r="H52" s="139">
        <f t="shared" si="32"/>
        <v>0</v>
      </c>
      <c r="I52" s="139">
        <f t="shared" si="32"/>
        <v>0</v>
      </c>
      <c r="J52" s="139">
        <f t="shared" si="32"/>
        <v>0</v>
      </c>
      <c r="K52" s="43"/>
      <c r="L52" s="43"/>
    </row>
    <row r="53" spans="1:18" ht="15.75" thickBot="1">
      <c r="A53" s="289"/>
      <c r="B53" s="251" t="s">
        <v>20</v>
      </c>
      <c r="C53" s="252"/>
      <c r="D53" s="252"/>
      <c r="E53" s="252"/>
      <c r="F53" s="69">
        <f t="shared" si="32"/>
        <v>0</v>
      </c>
      <c r="G53" s="44">
        <f t="shared" si="32"/>
        <v>0</v>
      </c>
      <c r="H53" s="44">
        <f t="shared" si="32"/>
        <v>0</v>
      </c>
      <c r="I53" s="44">
        <f t="shared" si="32"/>
        <v>0</v>
      </c>
      <c r="J53" s="44">
        <f t="shared" si="32"/>
        <v>0</v>
      </c>
      <c r="K53" s="43"/>
      <c r="L53" s="43"/>
    </row>
    <row r="54" spans="1:18" ht="15">
      <c r="A54" s="289"/>
      <c r="B54" s="259" t="s">
        <v>9</v>
      </c>
      <c r="C54" s="260"/>
      <c r="D54" s="260"/>
      <c r="E54" s="260"/>
      <c r="F54" s="140"/>
      <c r="G54" s="47" t="e">
        <f>G52/G53</f>
        <v>#DIV/0!</v>
      </c>
      <c r="H54" s="48" t="e">
        <f t="shared" ref="H54:J54" si="33">H52/H53</f>
        <v>#DIV/0!</v>
      </c>
      <c r="I54" s="48" t="e">
        <f t="shared" si="33"/>
        <v>#DIV/0!</v>
      </c>
      <c r="J54" s="49" t="e">
        <f t="shared" si="33"/>
        <v>#DIV/0!</v>
      </c>
      <c r="K54" s="50" t="s">
        <v>14</v>
      </c>
      <c r="L54" s="43"/>
    </row>
    <row r="55" spans="1:18" ht="15.75">
      <c r="A55" s="289"/>
      <c r="B55" s="253" t="s">
        <v>11</v>
      </c>
      <c r="C55" s="254"/>
      <c r="D55" s="254"/>
      <c r="E55" s="254"/>
      <c r="F55" s="255"/>
      <c r="G55" s="51">
        <v>0.25</v>
      </c>
      <c r="H55" s="52">
        <v>0.25</v>
      </c>
      <c r="I55" s="52">
        <v>0.25</v>
      </c>
      <c r="J55" s="53">
        <v>0.25</v>
      </c>
      <c r="K55" s="125" t="e">
        <f>($G$54*G55)+($H$54*H55)+($I$54*I55)+($J$54*J55)</f>
        <v>#DIV/0!</v>
      </c>
      <c r="L55" s="43"/>
    </row>
    <row r="56" spans="1:18" ht="15.75">
      <c r="A56" s="289"/>
      <c r="B56" s="253" t="s">
        <v>12</v>
      </c>
      <c r="C56" s="254"/>
      <c r="D56" s="254"/>
      <c r="E56" s="254"/>
      <c r="F56" s="255"/>
      <c r="G56" s="51">
        <v>0.2</v>
      </c>
      <c r="H56" s="52">
        <v>0.36</v>
      </c>
      <c r="I56" s="52">
        <v>0.32</v>
      </c>
      <c r="J56" s="53">
        <v>0.12</v>
      </c>
      <c r="K56" s="125" t="e">
        <f>($G$54*G56)+($H$54*H56)+($I$54*I56)+($J$54*J56)</f>
        <v>#DIV/0!</v>
      </c>
      <c r="L56" s="43"/>
    </row>
    <row r="57" spans="1:18" ht="16.5" thickBot="1">
      <c r="A57" s="290"/>
      <c r="B57" s="256" t="s">
        <v>13</v>
      </c>
      <c r="C57" s="257"/>
      <c r="D57" s="257"/>
      <c r="E57" s="257"/>
      <c r="F57" s="258"/>
      <c r="G57" s="54">
        <v>0</v>
      </c>
      <c r="H57" s="55">
        <v>0</v>
      </c>
      <c r="I57" s="55">
        <v>0</v>
      </c>
      <c r="J57" s="56">
        <v>0</v>
      </c>
      <c r="K57" s="129" t="e">
        <f>($G$54*G57)+($H$54*H57)+($I$54*I57)+($J$54*J57)</f>
        <v>#DIV/0!</v>
      </c>
      <c r="L57" s="43"/>
    </row>
    <row r="58" spans="1:18">
      <c r="L58" s="43"/>
    </row>
  </sheetData>
  <sheetProtection password="F008" sheet="1" objects="1" scenarios="1"/>
  <protectedRanges>
    <protectedRange sqref="E10:E51" name="Range1_1"/>
    <protectedRange sqref="G57:J57" name="User defined_2_2"/>
  </protectedRanges>
  <mergeCells count="130">
    <mergeCell ref="C26:C27"/>
    <mergeCell ref="B28:B29"/>
    <mergeCell ref="D28:D29"/>
    <mergeCell ref="E28:E29"/>
    <mergeCell ref="B30:B31"/>
    <mergeCell ref="D30:D31"/>
    <mergeCell ref="E30:E31"/>
    <mergeCell ref="C28:C29"/>
    <mergeCell ref="C30:C31"/>
    <mergeCell ref="A52:A57"/>
    <mergeCell ref="B52:E52"/>
    <mergeCell ref="B53:E53"/>
    <mergeCell ref="B54:E54"/>
    <mergeCell ref="B55:F55"/>
    <mergeCell ref="B56:F56"/>
    <mergeCell ref="B57:F57"/>
    <mergeCell ref="E48:E49"/>
    <mergeCell ref="E50:E51"/>
    <mergeCell ref="A22:A51"/>
    <mergeCell ref="D42:D43"/>
    <mergeCell ref="D44:D45"/>
    <mergeCell ref="D46:D47"/>
    <mergeCell ref="D48:D49"/>
    <mergeCell ref="D50:D51"/>
    <mergeCell ref="E42:E43"/>
    <mergeCell ref="E44:E45"/>
    <mergeCell ref="E46:E47"/>
    <mergeCell ref="D36:D37"/>
    <mergeCell ref="E36:E37"/>
    <mergeCell ref="B26:B27"/>
    <mergeCell ref="D26:D27"/>
    <mergeCell ref="E26:E27"/>
    <mergeCell ref="C24:C25"/>
    <mergeCell ref="C10:C11"/>
    <mergeCell ref="C12:C13"/>
    <mergeCell ref="B42:B43"/>
    <mergeCell ref="C42:C43"/>
    <mergeCell ref="B44:B45"/>
    <mergeCell ref="C44:C45"/>
    <mergeCell ref="B38:B39"/>
    <mergeCell ref="D38:D39"/>
    <mergeCell ref="E38:E39"/>
    <mergeCell ref="C36:C37"/>
    <mergeCell ref="C38:C39"/>
    <mergeCell ref="B40:B41"/>
    <mergeCell ref="D40:D41"/>
    <mergeCell ref="E40:E41"/>
    <mergeCell ref="C40:C41"/>
    <mergeCell ref="B32:B33"/>
    <mergeCell ref="D32:D33"/>
    <mergeCell ref="E32:E33"/>
    <mergeCell ref="B34:B35"/>
    <mergeCell ref="D34:D35"/>
    <mergeCell ref="E34:E35"/>
    <mergeCell ref="C32:C33"/>
    <mergeCell ref="C34:C35"/>
    <mergeCell ref="B36:B37"/>
    <mergeCell ref="B20:B21"/>
    <mergeCell ref="D20:D21"/>
    <mergeCell ref="E20:E21"/>
    <mergeCell ref="B22:B23"/>
    <mergeCell ref="D22:D23"/>
    <mergeCell ref="E22:E23"/>
    <mergeCell ref="C20:C21"/>
    <mergeCell ref="C22:C23"/>
    <mergeCell ref="B24:B25"/>
    <mergeCell ref="D24:D25"/>
    <mergeCell ref="E24:E25"/>
    <mergeCell ref="Q7:Q8"/>
    <mergeCell ref="A2:F2"/>
    <mergeCell ref="A3:F3"/>
    <mergeCell ref="G6:J6"/>
    <mergeCell ref="A7:A8"/>
    <mergeCell ref="B7:B8"/>
    <mergeCell ref="D7:D8"/>
    <mergeCell ref="E7:E8"/>
    <mergeCell ref="G7:G8"/>
    <mergeCell ref="H7:H8"/>
    <mergeCell ref="I7:I8"/>
    <mergeCell ref="J7:J8"/>
    <mergeCell ref="N7:N8"/>
    <mergeCell ref="O7:O8"/>
    <mergeCell ref="P7:P8"/>
    <mergeCell ref="N6:R6"/>
    <mergeCell ref="R7:R8"/>
    <mergeCell ref="B46:B47"/>
    <mergeCell ref="C46:C47"/>
    <mergeCell ref="B48:B49"/>
    <mergeCell ref="C48:C49"/>
    <mergeCell ref="B50:B51"/>
    <mergeCell ref="C50:C51"/>
    <mergeCell ref="B10:B11"/>
    <mergeCell ref="D10:D11"/>
    <mergeCell ref="E10:E11"/>
    <mergeCell ref="B12:B13"/>
    <mergeCell ref="D12:D13"/>
    <mergeCell ref="E12:E13"/>
    <mergeCell ref="B14:B15"/>
    <mergeCell ref="D14:D15"/>
    <mergeCell ref="E14:E15"/>
    <mergeCell ref="B16:B17"/>
    <mergeCell ref="D16:D17"/>
    <mergeCell ref="E16:E17"/>
    <mergeCell ref="B18:B19"/>
    <mergeCell ref="D18:D19"/>
    <mergeCell ref="E18:E19"/>
    <mergeCell ref="C14:C15"/>
    <mergeCell ref="C16:C17"/>
    <mergeCell ref="C18:C19"/>
    <mergeCell ref="R40:R41"/>
    <mergeCell ref="R42:R43"/>
    <mergeCell ref="R44:R45"/>
    <mergeCell ref="R46:R47"/>
    <mergeCell ref="R48:R49"/>
    <mergeCell ref="R50:R51"/>
    <mergeCell ref="R10:R11"/>
    <mergeCell ref="R12:R13"/>
    <mergeCell ref="R14:R15"/>
    <mergeCell ref="R16:R17"/>
    <mergeCell ref="R18:R19"/>
    <mergeCell ref="R20:R21"/>
    <mergeCell ref="R22:R23"/>
    <mergeCell ref="R24:R25"/>
    <mergeCell ref="R26:R27"/>
    <mergeCell ref="R28:R29"/>
    <mergeCell ref="R30:R31"/>
    <mergeCell ref="R32:R33"/>
    <mergeCell ref="R34:R35"/>
    <mergeCell ref="R36:R37"/>
    <mergeCell ref="R38:R39"/>
  </mergeCells>
  <phoneticPr fontId="8"/>
  <dataValidations count="1">
    <dataValidation type="decimal" operator="greaterThan" allowBlank="1" showInputMessage="1" showErrorMessage="1" sqref="E10:E51">
      <formula1>0</formula1>
    </dataValidation>
  </dataValidations>
  <pageMargins left="0.25" right="0.25" top="0.75" bottom="0.75" header="0.3" footer="0.3"/>
  <pageSetup paperSize="9" scale="62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Summary Sheet</vt:lpstr>
      <vt:lpstr>SEER Space Saving Combos</vt:lpstr>
      <vt:lpstr>SEER Energy Efficient Combos</vt:lpstr>
      <vt:lpstr>SCOP Space Saving Combos</vt:lpstr>
      <vt:lpstr>SCOP Energy Efficiency Combos</vt:lpstr>
      <vt:lpstr>'SCOP Energy Efficiency Combos'!Print_Area</vt:lpstr>
      <vt:lpstr>'SCOP Space Saving Combos'!Print_Area</vt:lpstr>
      <vt:lpstr>'SEER Energy Efficient Combos'!Print_Area</vt:lpstr>
      <vt:lpstr>'SEER Space Saving Combos'!Print_Area</vt:lpstr>
      <vt:lpstr>'Summary Sheet'!Print_Titles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Nielsen</dc:creator>
  <cp:lastModifiedBy>Colin Goode</cp:lastModifiedBy>
  <cp:lastPrinted>2015-04-08T06:49:31Z</cp:lastPrinted>
  <dcterms:created xsi:type="dcterms:W3CDTF">2013-03-26T15:11:27Z</dcterms:created>
  <dcterms:modified xsi:type="dcterms:W3CDTF">2015-07-06T08:41:05Z</dcterms:modified>
</cp:coreProperties>
</file>