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480" windowHeight="11640"/>
  </bookViews>
  <sheets>
    <sheet name="Summary Sheet" sheetId="9" r:id="rId1"/>
    <sheet name="J-IIS SEER " sheetId="7" r:id="rId2"/>
    <sheet name="J-IIS SCOP " sheetId="6" r:id="rId3"/>
  </sheets>
  <definedNames>
    <definedName name="_xlnm.Print_Area" localSheetId="2">'J-IIS SCOP '!$A$1:$J$22</definedName>
    <definedName name="_xlnm.Print_Area" localSheetId="1">'J-IIS SEER '!$A$1:$J$23</definedName>
  </definedNames>
  <calcPr calcId="145621"/>
</workbook>
</file>

<file path=xl/calcChain.xml><?xml version="1.0" encoding="utf-8"?>
<calcChain xmlns="http://schemas.openxmlformats.org/spreadsheetml/2006/main">
  <c r="D12" i="9" l="1"/>
  <c r="D10" i="9"/>
  <c r="D8" i="9"/>
  <c r="F10" i="9"/>
  <c r="F12" i="9"/>
  <c r="F8" i="9"/>
  <c r="P12" i="6"/>
  <c r="P14" i="6"/>
  <c r="P10" i="6"/>
  <c r="H14" i="7"/>
  <c r="O14" i="7"/>
  <c r="N14" i="7"/>
  <c r="M14" i="7"/>
  <c r="Q14" i="7" s="1"/>
  <c r="O12" i="7"/>
  <c r="N12" i="7"/>
  <c r="M12" i="7"/>
  <c r="Q12" i="7" s="1"/>
  <c r="M10" i="7"/>
  <c r="N10" i="7"/>
  <c r="O10" i="7"/>
  <c r="N14" i="6" l="1"/>
  <c r="M14" i="6"/>
  <c r="L14" i="6"/>
  <c r="N12" i="6"/>
  <c r="M12" i="6"/>
  <c r="L12" i="6"/>
  <c r="M10" i="6"/>
  <c r="L10" i="6"/>
  <c r="N10" i="6"/>
  <c r="Q10" i="7" l="1"/>
  <c r="E11" i="6"/>
  <c r="E13" i="6"/>
  <c r="E15" i="6"/>
  <c r="E14" i="6"/>
  <c r="E12" i="6"/>
  <c r="E10" i="6"/>
  <c r="I14" i="7" l="1"/>
  <c r="I13" i="6" l="1"/>
  <c r="H13" i="6"/>
  <c r="G13" i="6"/>
  <c r="F13" i="6"/>
  <c r="I12" i="6"/>
  <c r="H12" i="6"/>
  <c r="G12" i="6"/>
  <c r="F12" i="6"/>
  <c r="I15" i="6"/>
  <c r="H15" i="6"/>
  <c r="G15" i="6"/>
  <c r="F15" i="6"/>
  <c r="I14" i="6"/>
  <c r="H14" i="6"/>
  <c r="G14" i="6"/>
  <c r="F14" i="6"/>
  <c r="G11" i="6"/>
  <c r="H11" i="6"/>
  <c r="I11" i="6"/>
  <c r="F11" i="6"/>
  <c r="H10" i="6"/>
  <c r="I10" i="6"/>
  <c r="G10" i="6"/>
  <c r="F10" i="6"/>
  <c r="E15" i="7"/>
  <c r="E14" i="7"/>
  <c r="E13" i="7"/>
  <c r="E12" i="7"/>
  <c r="E11" i="7"/>
  <c r="E10" i="7"/>
  <c r="E16" i="7" l="1"/>
  <c r="E17" i="7"/>
  <c r="H15" i="7" l="1"/>
  <c r="G15" i="7"/>
  <c r="F15" i="7"/>
  <c r="G14" i="7"/>
  <c r="F14" i="7"/>
  <c r="I13" i="7"/>
  <c r="H13" i="7"/>
  <c r="G13" i="7"/>
  <c r="F13" i="7"/>
  <c r="I12" i="7"/>
  <c r="H12" i="7"/>
  <c r="G12" i="7"/>
  <c r="F12" i="7"/>
  <c r="H11" i="7"/>
  <c r="G11" i="7"/>
  <c r="F11" i="7"/>
  <c r="F10" i="7"/>
  <c r="I15" i="7"/>
  <c r="I11" i="7"/>
  <c r="I10" i="7"/>
  <c r="H10" i="7"/>
  <c r="G10" i="7"/>
  <c r="F16" i="7" l="1"/>
  <c r="H16" i="7"/>
  <c r="F17" i="7"/>
  <c r="I17" i="7"/>
  <c r="H17" i="7"/>
  <c r="I16" i="7"/>
  <c r="G17" i="7"/>
  <c r="G16" i="7"/>
  <c r="J21" i="7"/>
  <c r="G18" i="7" l="1"/>
  <c r="I18" i="7"/>
  <c r="H18" i="7" l="1"/>
  <c r="F18" i="7"/>
  <c r="E16" i="6"/>
  <c r="I17" i="6"/>
  <c r="F17" i="6"/>
  <c r="G16" i="6"/>
  <c r="E17" i="6"/>
  <c r="I16" i="6"/>
  <c r="H17" i="6"/>
  <c r="G17" i="6"/>
  <c r="H16" i="6"/>
  <c r="F16" i="6"/>
  <c r="J19" i="7" l="1"/>
  <c r="J20" i="7"/>
  <c r="I18" i="6"/>
  <c r="F18" i="6"/>
  <c r="H18" i="6"/>
  <c r="G18" i="6"/>
  <c r="J19" i="6" l="1"/>
  <c r="J21" i="6"/>
  <c r="J20" i="6"/>
</calcChain>
</file>

<file path=xl/sharedStrings.xml><?xml version="1.0" encoding="utf-8"?>
<sst xmlns="http://schemas.openxmlformats.org/spreadsheetml/2006/main" count="90" uniqueCount="57">
  <si>
    <t>Model</t>
  </si>
  <si>
    <t>Description</t>
  </si>
  <si>
    <t>QTY</t>
  </si>
  <si>
    <t>25% @ 20℃</t>
  </si>
  <si>
    <t>50% @ 25℃</t>
  </si>
  <si>
    <t>75% @ 30℃</t>
  </si>
  <si>
    <t>100% @ 35℃</t>
  </si>
  <si>
    <t>Nom PI</t>
  </si>
  <si>
    <t>Total Project (VRF) Cooling Output</t>
  </si>
  <si>
    <t>Overall Energy Efficiency Ratio</t>
  </si>
  <si>
    <t>SEER</t>
  </si>
  <si>
    <t>Load Profile - Unknown</t>
  </si>
  <si>
    <t>Load Profile - General Office Type Accommodation</t>
  </si>
  <si>
    <t>Load Profile - User Defined</t>
  </si>
  <si>
    <t>SCOP</t>
  </si>
  <si>
    <t>100% @ -5℃</t>
  </si>
  <si>
    <t>75% @ 1℃</t>
  </si>
  <si>
    <t>50% @ 7℃</t>
  </si>
  <si>
    <t>25% @ 15℃</t>
  </si>
  <si>
    <t>Overall COP</t>
  </si>
  <si>
    <t>Total Compressor &amp; Outdoor Fan Power Consumption</t>
  </si>
  <si>
    <t>Cooling</t>
  </si>
  <si>
    <t>Heating</t>
  </si>
  <si>
    <t>Nom Htg kW</t>
  </si>
  <si>
    <t>Nom Clg kW</t>
  </si>
  <si>
    <t>SEER DATA</t>
  </si>
  <si>
    <t>SCOP DATA</t>
  </si>
  <si>
    <t>Nom HTG kW</t>
  </si>
  <si>
    <t>*SEER</t>
  </si>
  <si>
    <t>4HP Heat Pump</t>
  </si>
  <si>
    <t>5HP Heat Pump</t>
  </si>
  <si>
    <t>6HP Heat Pump</t>
  </si>
  <si>
    <t>COP</t>
  </si>
  <si>
    <t>EER</t>
  </si>
  <si>
    <t xml:space="preserve">AJY040LCLAH                    </t>
  </si>
  <si>
    <t xml:space="preserve">AJY054LCLAH                    </t>
  </si>
  <si>
    <t xml:space="preserve">AJY045LCLAH                    </t>
  </si>
  <si>
    <t>FUJITSU J-IIS VRF SYSTEM</t>
  </si>
  <si>
    <t>FUJITSU J-IIS VRF SYSTEMS</t>
  </si>
  <si>
    <t>Factory Data</t>
  </si>
  <si>
    <t>Factory Data Input</t>
  </si>
  <si>
    <t>AJY040LCLAH</t>
  </si>
  <si>
    <t xml:space="preserve">AJY045LCLAH </t>
  </si>
  <si>
    <t>AJYA54LCLAH</t>
  </si>
  <si>
    <t xml:space="preserve">2-pipe J-IIs Mini VRF Heat Pump </t>
  </si>
  <si>
    <t xml:space="preserve">2-pipe J-IIs Heat Pump </t>
  </si>
  <si>
    <t>* SEER values based on a General Office Type Accommodation load profile as detailed in section 9 of the Non-Domestic Heating, Cooling and Ventilation Compliance Guide</t>
  </si>
  <si>
    <t>Note that the J-IIS outdoor units have been optimised for improved performance at part</t>
  </si>
  <si>
    <t xml:space="preserve">load conditions (not full load)  which is why SEER &amp; SCOP numbers are considerably better </t>
  </si>
  <si>
    <t xml:space="preserve">than the EER &amp; COP. Also note that J-IIS SEER &amp; SCOP numbers are better than the equivalent </t>
  </si>
  <si>
    <t>capacity J-II models for the same reasons.</t>
  </si>
  <si>
    <t>Enter required quantity to reveal individual or cumulative results.</t>
  </si>
  <si>
    <t xml:space="preserve">Description </t>
  </si>
  <si>
    <t>4HP / 12.1kW  Heat Pump</t>
  </si>
  <si>
    <t>5HP / 14.0kW  Heat Pump</t>
  </si>
  <si>
    <t>6HP / 15.1kW  Heat Pump</t>
  </si>
  <si>
    <t>Summary Sheet - SEER and SCOP Data for FUJITSU       J-IIS Heat Pump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</si>
</sst>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>
    <font>
      <sz val="11"/>
      <color theme="1"/>
      <name val="Calibri"/>
      <family val="2"/>
      <scheme val="minor"/>
    </font>
    <font>
      <b/>
      <sz val="28"/>
      <name val="Arial"/>
      <family val="2"/>
    </font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6"/>
      <name val="Calibri"/>
      <family val="3"/>
      <charset val="128"/>
      <scheme val="minor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24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b/>
      <sz val="2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8" fillId="0" borderId="0" xfId="0" applyFont="1" applyBorder="1" applyAlignment="1">
      <alignment horizontal="center"/>
    </xf>
    <xf numFmtId="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21" xfId="0" applyFont="1" applyFill="1" applyBorder="1" applyAlignment="1" applyProtection="1">
      <alignment horizontal="center"/>
      <protection hidden="1"/>
    </xf>
    <xf numFmtId="0" fontId="6" fillId="0" borderId="44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/>
      <protection hidden="1"/>
    </xf>
    <xf numFmtId="2" fontId="5" fillId="0" borderId="45" xfId="0" applyNumberFormat="1" applyFont="1" applyFill="1" applyBorder="1" applyAlignment="1" applyProtection="1">
      <alignment horizontal="center" vertical="center"/>
    </xf>
    <xf numFmtId="2" fontId="5" fillId="0" borderId="44" xfId="0" applyNumberFormat="1" applyFont="1" applyFill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/>
      <protection hidden="1"/>
    </xf>
    <xf numFmtId="2" fontId="5" fillId="0" borderId="62" xfId="0" applyNumberFormat="1" applyFont="1" applyFill="1" applyBorder="1" applyAlignment="1" applyProtection="1">
      <alignment horizontal="center" vertical="center"/>
    </xf>
    <xf numFmtId="2" fontId="6" fillId="4" borderId="52" xfId="0" applyNumberFormat="1" applyFont="1" applyFill="1" applyBorder="1" applyAlignment="1" applyProtection="1">
      <alignment horizontal="center"/>
      <protection hidden="1"/>
    </xf>
    <xf numFmtId="2" fontId="6" fillId="4" borderId="59" xfId="0" applyNumberFormat="1" applyFont="1" applyFill="1" applyBorder="1" applyAlignment="1" applyProtection="1">
      <alignment horizontal="center"/>
      <protection hidden="1"/>
    </xf>
    <xf numFmtId="2" fontId="6" fillId="4" borderId="60" xfId="0" applyNumberFormat="1" applyFont="1" applyFill="1" applyBorder="1" applyAlignment="1" applyProtection="1">
      <alignment horizontal="center"/>
      <protection hidden="1"/>
    </xf>
    <xf numFmtId="2" fontId="6" fillId="4" borderId="1" xfId="0" applyNumberFormat="1" applyFont="1" applyFill="1" applyBorder="1" applyAlignment="1" applyProtection="1">
      <alignment horizontal="center"/>
      <protection hidden="1"/>
    </xf>
    <xf numFmtId="2" fontId="6" fillId="4" borderId="16" xfId="0" applyNumberFormat="1" applyFont="1" applyFill="1" applyBorder="1" applyAlignment="1" applyProtection="1">
      <alignment horizontal="center"/>
      <protection hidden="1"/>
    </xf>
    <xf numFmtId="2" fontId="6" fillId="5" borderId="4" xfId="0" applyNumberFormat="1" applyFont="1" applyFill="1" applyBorder="1" applyAlignment="1" applyProtection="1">
      <alignment horizontal="center"/>
      <protection hidden="1"/>
    </xf>
    <xf numFmtId="2" fontId="6" fillId="4" borderId="46" xfId="0" applyNumberFormat="1" applyFont="1" applyFill="1" applyBorder="1" applyAlignment="1" applyProtection="1">
      <alignment horizontal="center"/>
      <protection hidden="1"/>
    </xf>
    <xf numFmtId="2" fontId="6" fillId="4" borderId="65" xfId="0" applyNumberFormat="1" applyFont="1" applyFill="1" applyBorder="1" applyAlignment="1" applyProtection="1">
      <alignment horizontal="center"/>
      <protection hidden="1"/>
    </xf>
    <xf numFmtId="2" fontId="6" fillId="4" borderId="2" xfId="0" applyNumberFormat="1" applyFont="1" applyFill="1" applyBorder="1" applyAlignment="1" applyProtection="1">
      <alignment horizontal="center"/>
      <protection hidden="1"/>
    </xf>
    <xf numFmtId="2" fontId="6" fillId="4" borderId="3" xfId="0" applyNumberFormat="1" applyFont="1" applyFill="1" applyBorder="1" applyAlignment="1" applyProtection="1">
      <alignment horizontal="center"/>
      <protection hidden="1"/>
    </xf>
    <xf numFmtId="2" fontId="6" fillId="4" borderId="20" xfId="0" applyNumberFormat="1" applyFont="1" applyFill="1" applyBorder="1" applyAlignment="1" applyProtection="1">
      <alignment horizontal="center"/>
      <protection hidden="1"/>
    </xf>
    <xf numFmtId="2" fontId="6" fillId="5" borderId="61" xfId="0" applyNumberFormat="1" applyFont="1" applyFill="1" applyBorder="1" applyAlignment="1" applyProtection="1">
      <alignment horizontal="center"/>
      <protection hidden="1"/>
    </xf>
    <xf numFmtId="2" fontId="6" fillId="5" borderId="8" xfId="0" applyNumberFormat="1" applyFont="1" applyFill="1" applyBorder="1" applyAlignment="1" applyProtection="1">
      <alignment horizontal="center"/>
      <protection hidden="1"/>
    </xf>
    <xf numFmtId="2" fontId="6" fillId="3" borderId="52" xfId="0" applyNumberFormat="1" applyFont="1" applyFill="1" applyBorder="1" applyAlignment="1" applyProtection="1">
      <alignment horizontal="center"/>
      <protection hidden="1"/>
    </xf>
    <xf numFmtId="2" fontId="6" fillId="3" borderId="59" xfId="0" applyNumberFormat="1" applyFont="1" applyFill="1" applyBorder="1" applyAlignment="1" applyProtection="1">
      <alignment horizontal="center"/>
      <protection hidden="1"/>
    </xf>
    <xf numFmtId="2" fontId="6" fillId="3" borderId="60" xfId="0" applyNumberFormat="1" applyFont="1" applyFill="1" applyBorder="1" applyAlignment="1" applyProtection="1">
      <alignment horizontal="center"/>
      <protection hidden="1"/>
    </xf>
    <xf numFmtId="2" fontId="6" fillId="3" borderId="1" xfId="0" applyNumberFormat="1" applyFont="1" applyFill="1" applyBorder="1" applyAlignment="1" applyProtection="1">
      <alignment horizontal="center"/>
      <protection hidden="1"/>
    </xf>
    <xf numFmtId="2" fontId="6" fillId="3" borderId="46" xfId="0" applyNumberFormat="1" applyFont="1" applyFill="1" applyBorder="1" applyAlignment="1" applyProtection="1">
      <alignment horizontal="center"/>
      <protection hidden="1"/>
    </xf>
    <xf numFmtId="2" fontId="6" fillId="3" borderId="65" xfId="0" applyNumberFormat="1" applyFont="1" applyFill="1" applyBorder="1" applyAlignment="1" applyProtection="1">
      <alignment horizontal="center"/>
      <protection hidden="1"/>
    </xf>
    <xf numFmtId="2" fontId="6" fillId="3" borderId="2" xfId="0" applyNumberFormat="1" applyFont="1" applyFill="1" applyBorder="1" applyAlignment="1" applyProtection="1">
      <alignment horizontal="center"/>
      <protection hidden="1"/>
    </xf>
    <xf numFmtId="2" fontId="6" fillId="3" borderId="3" xfId="0" applyNumberFormat="1" applyFont="1" applyFill="1" applyBorder="1" applyAlignment="1" applyProtection="1">
      <alignment horizontal="center"/>
      <protection hidden="1"/>
    </xf>
    <xf numFmtId="2" fontId="6" fillId="4" borderId="21" xfId="0" applyNumberFormat="1" applyFont="1" applyFill="1" applyBorder="1" applyAlignment="1" applyProtection="1">
      <alignment horizontal="center"/>
      <protection hidden="1"/>
    </xf>
    <xf numFmtId="2" fontId="6" fillId="4" borderId="1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43" fontId="5" fillId="0" borderId="53" xfId="1" applyFont="1" applyBorder="1" applyAlignment="1" applyProtection="1">
      <alignment horizontal="right"/>
      <protection hidden="1"/>
    </xf>
    <xf numFmtId="164" fontId="6" fillId="0" borderId="53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43" fontId="5" fillId="0" borderId="0" xfId="1" applyFont="1" applyBorder="1" applyAlignment="1" applyProtection="1">
      <alignment horizontal="right"/>
      <protection hidden="1"/>
    </xf>
    <xf numFmtId="0" fontId="5" fillId="0" borderId="33" xfId="0" applyFont="1" applyBorder="1" applyAlignment="1" applyProtection="1">
      <protection hidden="1"/>
    </xf>
    <xf numFmtId="2" fontId="6" fillId="0" borderId="15" xfId="0" applyNumberFormat="1" applyFont="1" applyBorder="1" applyAlignment="1" applyProtection="1">
      <alignment horizontal="center"/>
      <protection hidden="1"/>
    </xf>
    <xf numFmtId="2" fontId="6" fillId="0" borderId="13" xfId="0" applyNumberFormat="1" applyFont="1" applyBorder="1" applyAlignment="1" applyProtection="1">
      <alignment horizontal="center"/>
      <protection hidden="1"/>
    </xf>
    <xf numFmtId="2" fontId="6" fillId="0" borderId="14" xfId="0" applyNumberFormat="1" applyFont="1" applyBorder="1" applyAlignment="1" applyProtection="1">
      <alignment horizontal="center"/>
      <protection hidden="1"/>
    </xf>
    <xf numFmtId="0" fontId="5" fillId="2" borderId="16" xfId="0" applyFont="1" applyFill="1" applyBorder="1" applyAlignment="1" applyProtection="1">
      <alignment horizontal="center"/>
      <protection hidden="1"/>
    </xf>
    <xf numFmtId="9" fontId="6" fillId="0" borderId="19" xfId="0" applyNumberFormat="1" applyFont="1" applyBorder="1" applyAlignment="1" applyProtection="1">
      <alignment horizontal="center"/>
      <protection hidden="1"/>
    </xf>
    <xf numFmtId="9" fontId="6" fillId="0" borderId="17" xfId="0" applyNumberFormat="1" applyFont="1" applyBorder="1" applyAlignment="1" applyProtection="1">
      <alignment horizontal="center"/>
      <protection hidden="1"/>
    </xf>
    <xf numFmtId="9" fontId="6" fillId="0" borderId="18" xfId="0" applyNumberFormat="1" applyFont="1" applyBorder="1" applyAlignment="1" applyProtection="1">
      <alignment horizontal="center"/>
      <protection hidden="1"/>
    </xf>
    <xf numFmtId="2" fontId="5" fillId="2" borderId="20" xfId="0" applyNumberFormat="1" applyFont="1" applyFill="1" applyBorder="1" applyAlignment="1" applyProtection="1">
      <alignment horizontal="center"/>
      <protection hidden="1"/>
    </xf>
    <xf numFmtId="9" fontId="6" fillId="0" borderId="12" xfId="0" applyNumberFormat="1" applyFont="1" applyBorder="1" applyAlignment="1" applyProtection="1">
      <alignment horizontal="center"/>
      <protection hidden="1"/>
    </xf>
    <xf numFmtId="9" fontId="6" fillId="0" borderId="2" xfId="0" applyNumberFormat="1" applyFont="1" applyBorder="1" applyAlignment="1" applyProtection="1">
      <alignment horizontal="center"/>
      <protection hidden="1"/>
    </xf>
    <xf numFmtId="9" fontId="6" fillId="0" borderId="3" xfId="0" applyNumberFormat="1" applyFont="1" applyBorder="1" applyAlignment="1" applyProtection="1">
      <alignment horizontal="center"/>
      <protection hidden="1"/>
    </xf>
    <xf numFmtId="2" fontId="5" fillId="2" borderId="21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Border="1" applyAlignment="1"/>
    <xf numFmtId="0" fontId="6" fillId="4" borderId="23" xfId="0" applyFont="1" applyFill="1" applyBorder="1" applyAlignment="1" applyProtection="1">
      <alignment horizontal="center"/>
      <protection hidden="1"/>
    </xf>
    <xf numFmtId="0" fontId="5" fillId="4" borderId="56" xfId="0" applyFont="1" applyFill="1" applyBorder="1" applyAlignment="1" applyProtection="1">
      <alignment horizontal="center" vertical="center" wrapText="1"/>
      <protection hidden="1"/>
    </xf>
    <xf numFmtId="0" fontId="5" fillId="4" borderId="23" xfId="0" applyFont="1" applyFill="1" applyBorder="1" applyAlignment="1" applyProtection="1">
      <alignment horizontal="center" vertical="center" wrapText="1"/>
      <protection hidden="1"/>
    </xf>
    <xf numFmtId="0" fontId="5" fillId="4" borderId="55" xfId="0" applyFont="1" applyFill="1" applyBorder="1" applyAlignment="1" applyProtection="1">
      <alignment horizontal="center"/>
      <protection hidden="1"/>
    </xf>
    <xf numFmtId="2" fontId="5" fillId="4" borderId="45" xfId="0" applyNumberFormat="1" applyFont="1" applyFill="1" applyBorder="1" applyAlignment="1" applyProtection="1">
      <alignment horizontal="center" vertical="center"/>
    </xf>
    <xf numFmtId="2" fontId="5" fillId="4" borderId="44" xfId="0" applyNumberFormat="1" applyFont="1" applyFill="1" applyBorder="1" applyAlignment="1" applyProtection="1">
      <alignment horizontal="center" vertical="center"/>
    </xf>
    <xf numFmtId="0" fontId="5" fillId="4" borderId="23" xfId="0" applyFont="1" applyFill="1" applyBorder="1" applyAlignment="1" applyProtection="1">
      <alignment horizontal="center"/>
      <protection hidden="1"/>
    </xf>
    <xf numFmtId="2" fontId="6" fillId="3" borderId="51" xfId="0" applyNumberFormat="1" applyFont="1" applyFill="1" applyBorder="1" applyAlignment="1" applyProtection="1">
      <alignment horizontal="center"/>
      <protection hidden="1"/>
    </xf>
    <xf numFmtId="43" fontId="6" fillId="5" borderId="63" xfId="1" applyFont="1" applyFill="1" applyBorder="1" applyAlignment="1" applyProtection="1">
      <alignment horizontal="center"/>
      <protection hidden="1"/>
    </xf>
    <xf numFmtId="2" fontId="6" fillId="3" borderId="11" xfId="0" applyNumberFormat="1" applyFont="1" applyFill="1" applyBorder="1" applyAlignment="1" applyProtection="1">
      <alignment horizontal="center"/>
      <protection hidden="1"/>
    </xf>
    <xf numFmtId="43" fontId="6" fillId="5" borderId="64" xfId="1" applyFont="1" applyFill="1" applyBorder="1" applyAlignment="1" applyProtection="1">
      <alignment horizontal="center"/>
      <protection hidden="1"/>
    </xf>
    <xf numFmtId="2" fontId="6" fillId="4" borderId="51" xfId="0" applyNumberFormat="1" applyFont="1" applyFill="1" applyBorder="1" applyAlignment="1" applyProtection="1">
      <alignment horizontal="center"/>
      <protection hidden="1"/>
    </xf>
    <xf numFmtId="2" fontId="6" fillId="4" borderId="11" xfId="0" applyNumberFormat="1" applyFont="1" applyFill="1" applyBorder="1" applyAlignment="1" applyProtection="1">
      <alignment horizontal="center"/>
      <protection hidden="1"/>
    </xf>
    <xf numFmtId="43" fontId="6" fillId="5" borderId="46" xfId="1" applyFont="1" applyFill="1" applyBorder="1" applyAlignment="1" applyProtection="1">
      <alignment horizontal="center"/>
      <protection hidden="1"/>
    </xf>
    <xf numFmtId="164" fontId="6" fillId="4" borderId="16" xfId="0" applyNumberFormat="1" applyFont="1" applyFill="1" applyBorder="1" applyAlignment="1" applyProtection="1">
      <alignment horizontal="center"/>
      <protection hidden="1"/>
    </xf>
    <xf numFmtId="164" fontId="6" fillId="4" borderId="1" xfId="0" applyNumberFormat="1" applyFont="1" applyFill="1" applyBorder="1" applyAlignment="1" applyProtection="1">
      <alignment horizontal="center"/>
      <protection hidden="1"/>
    </xf>
    <xf numFmtId="0" fontId="5" fillId="7" borderId="24" xfId="0" applyFont="1" applyFill="1" applyBorder="1" applyAlignment="1" applyProtection="1">
      <alignment horizontal="center"/>
      <protection hidden="1"/>
    </xf>
    <xf numFmtId="0" fontId="5" fillId="7" borderId="44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5" fillId="9" borderId="3" xfId="0" applyFont="1" applyFill="1" applyBorder="1" applyAlignment="1" applyProtection="1">
      <alignment horizontal="center"/>
      <protection hidden="1"/>
    </xf>
    <xf numFmtId="0" fontId="5" fillId="9" borderId="33" xfId="0" applyFont="1" applyFill="1" applyBorder="1" applyAlignment="1" applyProtection="1">
      <alignment horizontal="center"/>
      <protection hidden="1"/>
    </xf>
    <xf numFmtId="0" fontId="5" fillId="9" borderId="27" xfId="0" applyFont="1" applyFill="1" applyBorder="1" applyAlignment="1" applyProtection="1">
      <alignment horizontal="center"/>
      <protection hidden="1"/>
    </xf>
    <xf numFmtId="2" fontId="6" fillId="5" borderId="6" xfId="0" applyNumberFormat="1" applyFont="1" applyFill="1" applyBorder="1" applyAlignment="1" applyProtection="1">
      <alignment horizontal="center"/>
      <protection hidden="1"/>
    </xf>
    <xf numFmtId="2" fontId="6" fillId="5" borderId="9" xfId="0" applyNumberFormat="1" applyFont="1" applyFill="1" applyBorder="1" applyAlignment="1" applyProtection="1">
      <alignment horizontal="center"/>
      <protection hidden="1"/>
    </xf>
    <xf numFmtId="2" fontId="6" fillId="5" borderId="5" xfId="0" applyNumberFormat="1" applyFont="1" applyFill="1" applyBorder="1" applyAlignment="1" applyProtection="1">
      <alignment horizontal="center"/>
      <protection hidden="1"/>
    </xf>
    <xf numFmtId="2" fontId="6" fillId="5" borderId="7" xfId="0" applyNumberFormat="1" applyFont="1" applyFill="1" applyBorder="1" applyAlignment="1" applyProtection="1">
      <alignment horizontal="center"/>
      <protection hidden="1"/>
    </xf>
    <xf numFmtId="2" fontId="6" fillId="5" borderId="43" xfId="0" applyNumberFormat="1" applyFont="1" applyFill="1" applyBorder="1" applyAlignment="1" applyProtection="1">
      <alignment horizontal="center"/>
      <protection hidden="1"/>
    </xf>
    <xf numFmtId="2" fontId="6" fillId="5" borderId="10" xfId="0" applyNumberFormat="1" applyFont="1" applyFill="1" applyBorder="1" applyAlignment="1" applyProtection="1">
      <alignment horizontal="center"/>
      <protection hidden="1"/>
    </xf>
    <xf numFmtId="2" fontId="6" fillId="5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>
      <alignment horizontal="justify" vertical="center" wrapText="1"/>
    </xf>
    <xf numFmtId="0" fontId="5" fillId="9" borderId="22" xfId="0" applyFont="1" applyFill="1" applyBorder="1" applyAlignment="1" applyProtection="1">
      <alignment horizontal="center" vertical="center" wrapText="1"/>
      <protection hidden="1"/>
    </xf>
    <xf numFmtId="0" fontId="5" fillId="9" borderId="24" xfId="0" applyFont="1" applyFill="1" applyBorder="1" applyAlignment="1" applyProtection="1">
      <alignment horizontal="center" vertical="center" wrapText="1"/>
      <protection hidden="1"/>
    </xf>
    <xf numFmtId="0" fontId="5" fillId="8" borderId="22" xfId="0" applyFont="1" applyFill="1" applyBorder="1" applyAlignment="1" applyProtection="1">
      <alignment horizontal="center" vertical="center" wrapText="1"/>
      <protection hidden="1"/>
    </xf>
    <xf numFmtId="0" fontId="5" fillId="8" borderId="24" xfId="0" applyFont="1" applyFill="1" applyBorder="1" applyAlignment="1" applyProtection="1">
      <alignment horizontal="center" vertical="center" wrapText="1"/>
      <protection hidden="1"/>
    </xf>
    <xf numFmtId="0" fontId="5" fillId="7" borderId="22" xfId="0" applyFont="1" applyFill="1" applyBorder="1" applyAlignment="1" applyProtection="1">
      <alignment horizontal="center" vertical="center" wrapText="1"/>
      <protection hidden="1"/>
    </xf>
    <xf numFmtId="0" fontId="5" fillId="7" borderId="24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2" fontId="6" fillId="0" borderId="22" xfId="0" applyNumberFormat="1" applyFont="1" applyBorder="1" applyAlignment="1" applyProtection="1">
      <alignment horizontal="center" vertical="center"/>
      <protection hidden="1"/>
    </xf>
    <xf numFmtId="2" fontId="6" fillId="0" borderId="24" xfId="0" applyNumberFormat="1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>
      <alignment horizontal="left" wrapText="1"/>
    </xf>
    <xf numFmtId="0" fontId="6" fillId="0" borderId="54" xfId="0" applyFont="1" applyBorder="1" applyAlignment="1">
      <alignment horizontal="left" wrapText="1"/>
    </xf>
    <xf numFmtId="0" fontId="5" fillId="4" borderId="22" xfId="0" applyFont="1" applyFill="1" applyBorder="1" applyAlignment="1" applyProtection="1">
      <alignment horizontal="center" vertical="center" wrapText="1"/>
      <protection hidden="1"/>
    </xf>
    <xf numFmtId="0" fontId="5" fillId="4" borderId="24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2" fontId="6" fillId="4" borderId="22" xfId="0" applyNumberFormat="1" applyFont="1" applyFill="1" applyBorder="1" applyAlignment="1" applyProtection="1">
      <alignment horizontal="center" vertical="center"/>
      <protection hidden="1"/>
    </xf>
    <xf numFmtId="2" fontId="6" fillId="4" borderId="24" xfId="0" applyNumberFormat="1" applyFont="1" applyFill="1" applyBorder="1" applyAlignment="1" applyProtection="1">
      <alignment horizontal="center" vertical="center"/>
      <protection hidden="1"/>
    </xf>
    <xf numFmtId="9" fontId="5" fillId="6" borderId="38" xfId="0" applyNumberFormat="1" applyFont="1" applyFill="1" applyBorder="1" applyAlignment="1" applyProtection="1">
      <alignment horizontal="center" vertical="center"/>
      <protection hidden="1"/>
    </xf>
    <xf numFmtId="9" fontId="5" fillId="6" borderId="39" xfId="0" applyNumberFormat="1" applyFont="1" applyFill="1" applyBorder="1" applyAlignment="1" applyProtection="1">
      <alignment horizontal="center" vertical="center"/>
      <protection hidden="1"/>
    </xf>
    <xf numFmtId="0" fontId="8" fillId="6" borderId="40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8" fillId="6" borderId="42" xfId="0" applyFont="1" applyFill="1" applyBorder="1" applyAlignment="1">
      <alignment horizontal="center"/>
    </xf>
    <xf numFmtId="2" fontId="8" fillId="5" borderId="22" xfId="0" applyNumberFormat="1" applyFont="1" applyFill="1" applyBorder="1" applyAlignment="1">
      <alignment horizontal="center" vertical="center"/>
    </xf>
    <xf numFmtId="2" fontId="8" fillId="5" borderId="24" xfId="0" applyNumberFormat="1" applyFont="1" applyFill="1" applyBorder="1" applyAlignment="1">
      <alignment horizontal="center" vertical="center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5" fillId="4" borderId="57" xfId="0" applyFont="1" applyFill="1" applyBorder="1" applyAlignment="1" applyProtection="1">
      <alignment horizontal="left"/>
      <protection hidden="1"/>
    </xf>
    <xf numFmtId="0" fontId="5" fillId="4" borderId="58" xfId="0" applyFont="1" applyFill="1" applyBorder="1" applyAlignment="1" applyProtection="1">
      <alignment horizontal="left"/>
      <protection hidden="1"/>
    </xf>
    <xf numFmtId="0" fontId="5" fillId="4" borderId="25" xfId="0" applyFont="1" applyFill="1" applyBorder="1" applyAlignment="1" applyProtection="1">
      <alignment horizontal="left"/>
      <protection hidden="1"/>
    </xf>
    <xf numFmtId="0" fontId="5" fillId="4" borderId="26" xfId="0" applyFont="1" applyFill="1" applyBorder="1" applyAlignment="1" applyProtection="1">
      <alignment horizontal="left"/>
      <protection hidden="1"/>
    </xf>
    <xf numFmtId="0" fontId="5" fillId="0" borderId="31" xfId="0" applyFont="1" applyBorder="1" applyAlignment="1" applyProtection="1">
      <alignment horizontal="left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28" xfId="0" applyFont="1" applyBorder="1" applyAlignment="1" applyProtection="1">
      <alignment horizontal="left"/>
      <protection hidden="1"/>
    </xf>
    <xf numFmtId="0" fontId="5" fillId="0" borderId="29" xfId="0" applyFont="1" applyBorder="1" applyAlignment="1" applyProtection="1">
      <alignment horizontal="left"/>
      <protection hidden="1"/>
    </xf>
    <xf numFmtId="0" fontId="5" fillId="0" borderId="30" xfId="0" applyFont="1" applyBorder="1" applyAlignment="1" applyProtection="1">
      <alignment horizontal="left"/>
      <protection hidden="1"/>
    </xf>
    <xf numFmtId="0" fontId="5" fillId="0" borderId="25" xfId="0" applyFont="1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 horizontal="left"/>
      <protection hidden="1"/>
    </xf>
    <xf numFmtId="0" fontId="5" fillId="0" borderId="27" xfId="0" applyFont="1" applyBorder="1" applyAlignment="1" applyProtection="1">
      <alignment horizontal="left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6" fillId="3" borderId="21" xfId="0" applyFont="1" applyFill="1" applyBorder="1" applyAlignment="1" applyProtection="1">
      <alignment horizontal="center" vertical="center"/>
      <protection hidden="1"/>
    </xf>
    <xf numFmtId="1" fontId="6" fillId="3" borderId="16" xfId="0" applyNumberFormat="1" applyFont="1" applyFill="1" applyBorder="1" applyAlignment="1" applyProtection="1">
      <alignment horizontal="center" vertical="center"/>
      <protection hidden="1"/>
    </xf>
    <xf numFmtId="1" fontId="6" fillId="3" borderId="21" xfId="0" applyNumberFormat="1" applyFont="1" applyFill="1" applyBorder="1" applyAlignment="1" applyProtection="1">
      <alignment horizontal="center" vertical="center"/>
      <protection hidden="1"/>
    </xf>
    <xf numFmtId="0" fontId="6" fillId="4" borderId="16" xfId="0" applyFont="1" applyFill="1" applyBorder="1" applyAlignment="1" applyProtection="1">
      <alignment horizontal="center" vertical="center"/>
      <protection hidden="1"/>
    </xf>
    <xf numFmtId="0" fontId="6" fillId="4" borderId="21" xfId="0" applyFont="1" applyFill="1" applyBorder="1" applyAlignment="1" applyProtection="1">
      <alignment horizontal="center" vertical="center"/>
      <protection hidden="1"/>
    </xf>
    <xf numFmtId="1" fontId="6" fillId="4" borderId="16" xfId="0" applyNumberFormat="1" applyFont="1" applyFill="1" applyBorder="1" applyAlignment="1" applyProtection="1">
      <alignment horizontal="center" vertical="center"/>
      <protection hidden="1"/>
    </xf>
    <xf numFmtId="1" fontId="6" fillId="4" borderId="21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Border="1" applyAlignment="1">
      <alignment horizontal="left" vertical="center"/>
    </xf>
    <xf numFmtId="0" fontId="8" fillId="8" borderId="40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6" fillId="9" borderId="22" xfId="0" applyFont="1" applyFill="1" applyBorder="1" applyAlignment="1" applyProtection="1">
      <alignment horizontal="center"/>
      <protection hidden="1"/>
    </xf>
    <xf numFmtId="0" fontId="6" fillId="9" borderId="24" xfId="0" applyFont="1" applyFill="1" applyBorder="1" applyAlignment="1" applyProtection="1">
      <alignment horizontal="center"/>
      <protection hidden="1"/>
    </xf>
    <xf numFmtId="0" fontId="5" fillId="9" borderId="37" xfId="0" applyFont="1" applyFill="1" applyBorder="1" applyAlignment="1" applyProtection="1">
      <alignment horizontal="center" vertical="center" wrapText="1"/>
      <protection hidden="1"/>
    </xf>
    <xf numFmtId="0" fontId="5" fillId="9" borderId="35" xfId="0" applyFont="1" applyFill="1" applyBorder="1" applyAlignment="1" applyProtection="1">
      <alignment horizontal="center" vertical="center" wrapText="1"/>
      <protection hidden="1"/>
    </xf>
    <xf numFmtId="9" fontId="5" fillId="8" borderId="37" xfId="0" applyNumberFormat="1" applyFont="1" applyFill="1" applyBorder="1" applyAlignment="1" applyProtection="1">
      <alignment horizontal="center" vertical="center"/>
      <protection hidden="1"/>
    </xf>
    <xf numFmtId="9" fontId="5" fillId="8" borderId="35" xfId="0" applyNumberFormat="1" applyFont="1" applyFill="1" applyBorder="1" applyAlignment="1" applyProtection="1">
      <alignment horizontal="center" vertical="center"/>
      <protection hidden="1"/>
    </xf>
    <xf numFmtId="9" fontId="5" fillId="8" borderId="36" xfId="0" applyNumberFormat="1" applyFont="1" applyFill="1" applyBorder="1" applyAlignment="1" applyProtection="1">
      <alignment horizontal="center" vertical="center"/>
      <protection hidden="1"/>
    </xf>
    <xf numFmtId="9" fontId="5" fillId="8" borderId="34" xfId="0" applyNumberFormat="1" applyFont="1" applyFill="1" applyBorder="1" applyAlignment="1" applyProtection="1">
      <alignment horizontal="center" vertical="center"/>
      <protection hidden="1"/>
    </xf>
    <xf numFmtId="9" fontId="5" fillId="8" borderId="38" xfId="0" applyNumberFormat="1" applyFont="1" applyFill="1" applyBorder="1" applyAlignment="1" applyProtection="1">
      <alignment horizontal="center" vertical="center"/>
      <protection hidden="1"/>
    </xf>
    <xf numFmtId="9" fontId="5" fillId="8" borderId="39" xfId="0" applyNumberFormat="1" applyFont="1" applyFill="1" applyBorder="1" applyAlignment="1" applyProtection="1">
      <alignment horizontal="center" vertical="center"/>
      <protection hidden="1"/>
    </xf>
    <xf numFmtId="9" fontId="5" fillId="6" borderId="49" xfId="0" applyNumberFormat="1" applyFont="1" applyFill="1" applyBorder="1" applyAlignment="1" applyProtection="1">
      <alignment horizontal="center" vertical="center"/>
      <protection hidden="1"/>
    </xf>
    <xf numFmtId="9" fontId="5" fillId="6" borderId="50" xfId="0" applyNumberFormat="1" applyFont="1" applyFill="1" applyBorder="1" applyAlignment="1" applyProtection="1">
      <alignment horizontal="center" vertical="center"/>
      <protection hidden="1"/>
    </xf>
    <xf numFmtId="9" fontId="5" fillId="6" borderId="36" xfId="0" applyNumberFormat="1" applyFont="1" applyFill="1" applyBorder="1" applyAlignment="1" applyProtection="1">
      <alignment horizontal="center" vertical="center"/>
      <protection hidden="1"/>
    </xf>
    <xf numFmtId="9" fontId="5" fillId="6" borderId="34" xfId="0" applyNumberFormat="1" applyFont="1" applyFill="1" applyBorder="1" applyAlignment="1" applyProtection="1">
      <alignment horizontal="center" vertical="center"/>
      <protection hidden="1"/>
    </xf>
    <xf numFmtId="9" fontId="5" fillId="7" borderId="38" xfId="0" applyNumberFormat="1" applyFont="1" applyFill="1" applyBorder="1" applyAlignment="1" applyProtection="1">
      <alignment horizontal="center" vertical="center"/>
      <protection hidden="1"/>
    </xf>
    <xf numFmtId="9" fontId="5" fillId="7" borderId="39" xfId="0" applyNumberFormat="1" applyFont="1" applyFill="1" applyBorder="1" applyAlignment="1" applyProtection="1">
      <alignment horizontal="center" vertical="center"/>
      <protection hidden="1"/>
    </xf>
    <xf numFmtId="0" fontId="8" fillId="7" borderId="40" xfId="0" applyFont="1" applyFill="1" applyBorder="1" applyAlignment="1">
      <alignment horizontal="center"/>
    </xf>
    <xf numFmtId="0" fontId="8" fillId="7" borderId="41" xfId="0" applyFont="1" applyFill="1" applyBorder="1" applyAlignment="1">
      <alignment horizontal="center"/>
    </xf>
    <xf numFmtId="0" fontId="8" fillId="7" borderId="42" xfId="0" applyFont="1" applyFill="1" applyBorder="1" applyAlignment="1">
      <alignment horizontal="center"/>
    </xf>
    <xf numFmtId="2" fontId="8" fillId="7" borderId="22" xfId="0" applyNumberFormat="1" applyFont="1" applyFill="1" applyBorder="1" applyAlignment="1">
      <alignment horizontal="center" vertical="center"/>
    </xf>
    <xf numFmtId="2" fontId="8" fillId="7" borderId="24" xfId="0" applyNumberFormat="1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 applyProtection="1">
      <alignment horizontal="center" vertical="center"/>
      <protection hidden="1"/>
    </xf>
    <xf numFmtId="1" fontId="6" fillId="4" borderId="24" xfId="0" applyNumberFormat="1" applyFont="1" applyFill="1" applyBorder="1" applyAlignment="1" applyProtection="1">
      <alignment horizontal="center" vertical="center"/>
      <protection hidden="1"/>
    </xf>
    <xf numFmtId="1" fontId="6" fillId="0" borderId="22" xfId="0" applyNumberFormat="1" applyFont="1" applyBorder="1" applyAlignment="1" applyProtection="1">
      <alignment horizontal="center" vertical="center"/>
      <protection hidden="1"/>
    </xf>
    <xf numFmtId="1" fontId="6" fillId="0" borderId="24" xfId="0" applyNumberFormat="1" applyFont="1" applyBorder="1" applyAlignment="1" applyProtection="1">
      <alignment horizontal="center" vertical="center"/>
      <protection hidden="1"/>
    </xf>
    <xf numFmtId="9" fontId="5" fillId="7" borderId="36" xfId="0" applyNumberFormat="1" applyFont="1" applyFill="1" applyBorder="1" applyAlignment="1" applyProtection="1">
      <alignment horizontal="center" vertical="center"/>
      <protection hidden="1"/>
    </xf>
    <xf numFmtId="9" fontId="5" fillId="7" borderId="34" xfId="0" applyNumberFormat="1" applyFont="1" applyFill="1" applyBorder="1" applyAlignment="1" applyProtection="1">
      <alignment horizontal="center" vertical="center"/>
      <protection hidden="1"/>
    </xf>
    <xf numFmtId="9" fontId="5" fillId="7" borderId="37" xfId="0" applyNumberFormat="1" applyFont="1" applyFill="1" applyBorder="1" applyAlignment="1" applyProtection="1">
      <alignment horizontal="center" vertical="center"/>
      <protection hidden="1"/>
    </xf>
    <xf numFmtId="9" fontId="5" fillId="7" borderId="35" xfId="0" applyNumberFormat="1" applyFont="1" applyFill="1" applyBorder="1" applyAlignment="1" applyProtection="1">
      <alignment horizontal="center" vertical="center"/>
      <protection hidden="1"/>
    </xf>
    <xf numFmtId="0" fontId="5" fillId="9" borderId="47" xfId="0" applyFont="1" applyFill="1" applyBorder="1" applyAlignment="1" applyProtection="1">
      <alignment horizontal="center" vertical="center" wrapText="1"/>
      <protection hidden="1"/>
    </xf>
    <xf numFmtId="0" fontId="5" fillId="9" borderId="48" xfId="0" applyFont="1" applyFill="1" applyBorder="1" applyAlignment="1" applyProtection="1">
      <alignment horizontal="center" vertical="center" wrapText="1"/>
      <protection hidden="1"/>
    </xf>
    <xf numFmtId="0" fontId="5" fillId="4" borderId="31" xfId="0" applyFont="1" applyFill="1" applyBorder="1" applyAlignment="1" applyProtection="1">
      <alignment horizontal="left"/>
      <protection hidden="1"/>
    </xf>
    <xf numFmtId="0" fontId="5" fillId="4" borderId="32" xfId="0" applyFont="1" applyFill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D03BB"/>
      <color rgb="FFD719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</xdr:colOff>
      <xdr:row>0</xdr:row>
      <xdr:rowOff>190500</xdr:rowOff>
    </xdr:from>
    <xdr:ext cx="1714500" cy="82867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90500"/>
          <a:ext cx="17145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752475</xdr:colOff>
      <xdr:row>0</xdr:row>
      <xdr:rowOff>66675</xdr:rowOff>
    </xdr:from>
    <xdr:ext cx="1714500" cy="82867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2649200"/>
          <a:ext cx="17145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0</xdr:colOff>
      <xdr:row>0</xdr:row>
      <xdr:rowOff>85725</xdr:rowOff>
    </xdr:from>
    <xdr:ext cx="0" cy="41910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2668250"/>
          <a:ext cx="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0</xdr:colOff>
      <xdr:row>0</xdr:row>
      <xdr:rowOff>85725</xdr:rowOff>
    </xdr:from>
    <xdr:ext cx="0" cy="676275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2668250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368300</xdr:colOff>
      <xdr:row>1</xdr:row>
      <xdr:rowOff>114300</xdr:rowOff>
    </xdr:from>
    <xdr:ext cx="1714500" cy="82867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304800"/>
          <a:ext cx="17145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0</xdr:colOff>
      <xdr:row>0</xdr:row>
      <xdr:rowOff>85725</xdr:rowOff>
    </xdr:from>
    <xdr:ext cx="0" cy="41910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85725"/>
          <a:ext cx="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0</xdr:colOff>
      <xdr:row>0</xdr:row>
      <xdr:rowOff>85725</xdr:rowOff>
    </xdr:from>
    <xdr:ext cx="0" cy="676275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85725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0" cy="41910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2325350"/>
          <a:ext cx="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0" cy="676275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2325350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0" cy="419100"/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2325350"/>
          <a:ext cx="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0" cy="676275"/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2325350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0"/>
  <sheetViews>
    <sheetView tabSelected="1" workbookViewId="0">
      <selection activeCell="F8" sqref="F8:F9"/>
    </sheetView>
  </sheetViews>
  <sheetFormatPr defaultRowHeight="15"/>
  <cols>
    <col min="1" max="1" width="19.7109375" customWidth="1"/>
    <col min="2" max="2" width="28.140625" customWidth="1"/>
    <col min="3" max="3" width="7.42578125" customWidth="1"/>
    <col min="4" max="4" width="9.42578125" bestFit="1" customWidth="1"/>
    <col min="6" max="6" width="9.42578125" bestFit="1" customWidth="1"/>
  </cols>
  <sheetData>
    <row r="1" spans="1:6" ht="18" customHeight="1">
      <c r="A1" s="88" t="s">
        <v>56</v>
      </c>
      <c r="B1" s="88"/>
      <c r="C1" s="88"/>
    </row>
    <row r="2" spans="1:6" ht="18" customHeight="1">
      <c r="A2" s="88"/>
      <c r="B2" s="88"/>
      <c r="C2" s="88"/>
    </row>
    <row r="3" spans="1:6" ht="18" customHeight="1">
      <c r="A3" s="88"/>
      <c r="B3" s="88"/>
      <c r="C3" s="88"/>
    </row>
    <row r="4" spans="1:6" ht="23.25" customHeight="1">
      <c r="A4" s="88"/>
      <c r="B4" s="88"/>
      <c r="C4" s="88"/>
    </row>
    <row r="5" spans="1:6" ht="15.75" thickBot="1"/>
    <row r="6" spans="1:6" ht="15" customHeight="1">
      <c r="A6" s="89" t="s">
        <v>0</v>
      </c>
      <c r="B6" s="89" t="s">
        <v>52</v>
      </c>
      <c r="C6" s="91" t="s">
        <v>33</v>
      </c>
      <c r="D6" s="91" t="s">
        <v>28</v>
      </c>
      <c r="E6" s="93" t="s">
        <v>32</v>
      </c>
      <c r="F6" s="93" t="s">
        <v>14</v>
      </c>
    </row>
    <row r="7" spans="1:6" ht="15.75" thickBot="1">
      <c r="A7" s="90"/>
      <c r="B7" s="90"/>
      <c r="C7" s="92"/>
      <c r="D7" s="92"/>
      <c r="E7" s="94"/>
      <c r="F7" s="94"/>
    </row>
    <row r="8" spans="1:6">
      <c r="A8" s="95" t="s">
        <v>41</v>
      </c>
      <c r="B8" s="97" t="s">
        <v>53</v>
      </c>
      <c r="C8" s="99">
        <v>3.52</v>
      </c>
      <c r="D8" s="99">
        <f>'J-IIS SEER '!Q10</f>
        <v>6.1534935834799027</v>
      </c>
      <c r="E8" s="99">
        <v>4.4000000000000004</v>
      </c>
      <c r="F8" s="99">
        <f>'J-IIS SCOP '!P10</f>
        <v>5.6533918493724364</v>
      </c>
    </row>
    <row r="9" spans="1:6" ht="15.75" thickBot="1">
      <c r="A9" s="96"/>
      <c r="B9" s="98"/>
      <c r="C9" s="100"/>
      <c r="D9" s="100"/>
      <c r="E9" s="100"/>
      <c r="F9" s="100"/>
    </row>
    <row r="10" spans="1:6">
      <c r="A10" s="103" t="s">
        <v>42</v>
      </c>
      <c r="B10" s="105" t="s">
        <v>54</v>
      </c>
      <c r="C10" s="107">
        <v>3.16</v>
      </c>
      <c r="D10" s="107">
        <f>'J-IIS SEER '!Q12</f>
        <v>5.8095053643779018</v>
      </c>
      <c r="E10" s="107">
        <v>4.07</v>
      </c>
      <c r="F10" s="107">
        <f>'J-IIS SCOP '!P12</f>
        <v>5.1794539378749906</v>
      </c>
    </row>
    <row r="11" spans="1:6" ht="15.75" thickBot="1">
      <c r="A11" s="104"/>
      <c r="B11" s="106"/>
      <c r="C11" s="108"/>
      <c r="D11" s="108"/>
      <c r="E11" s="108"/>
      <c r="F11" s="108"/>
    </row>
    <row r="12" spans="1:6">
      <c r="A12" s="95" t="s">
        <v>43</v>
      </c>
      <c r="B12" s="97" t="s">
        <v>55</v>
      </c>
      <c r="C12" s="99">
        <v>2.84</v>
      </c>
      <c r="D12" s="99">
        <f>'J-IIS SEER '!Q14</f>
        <v>5.535632724651534</v>
      </c>
      <c r="E12" s="99">
        <v>3.87</v>
      </c>
      <c r="F12" s="99">
        <f>'J-IIS SCOP '!P14</f>
        <v>4.8321337621616092</v>
      </c>
    </row>
    <row r="13" spans="1:6" ht="15.75" thickBot="1">
      <c r="A13" s="96"/>
      <c r="B13" s="98"/>
      <c r="C13" s="100"/>
      <c r="D13" s="100"/>
      <c r="E13" s="100"/>
      <c r="F13" s="100"/>
    </row>
    <row r="14" spans="1:6">
      <c r="A14" s="101" t="s">
        <v>46</v>
      </c>
      <c r="B14" s="101"/>
      <c r="C14" s="101"/>
      <c r="D14" s="101"/>
      <c r="E14" s="101"/>
      <c r="F14" s="101"/>
    </row>
    <row r="15" spans="1:6" ht="15.75" thickBot="1">
      <c r="A15" s="102"/>
      <c r="B15" s="102"/>
      <c r="C15" s="102"/>
      <c r="D15" s="102"/>
      <c r="E15" s="102"/>
      <c r="F15" s="102"/>
    </row>
    <row r="17" spans="1:1">
      <c r="A17" t="s">
        <v>47</v>
      </c>
    </row>
    <row r="18" spans="1:1">
      <c r="A18" t="s">
        <v>48</v>
      </c>
    </row>
    <row r="19" spans="1:1">
      <c r="A19" t="s">
        <v>49</v>
      </c>
    </row>
    <row r="20" spans="1:1">
      <c r="A20" t="s">
        <v>50</v>
      </c>
    </row>
  </sheetData>
  <sheetProtection password="F008" sheet="1" objects="1" scenarios="1"/>
  <mergeCells count="26">
    <mergeCell ref="A14:F15"/>
    <mergeCell ref="A10:A11"/>
    <mergeCell ref="B10:B11"/>
    <mergeCell ref="D10:D11"/>
    <mergeCell ref="F10:F11"/>
    <mergeCell ref="A12:A13"/>
    <mergeCell ref="B12:B13"/>
    <mergeCell ref="D12:D13"/>
    <mergeCell ref="F12:F13"/>
    <mergeCell ref="C12:C13"/>
    <mergeCell ref="E12:E13"/>
    <mergeCell ref="C10:C11"/>
    <mergeCell ref="E10:E11"/>
    <mergeCell ref="A8:A9"/>
    <mergeCell ref="B8:B9"/>
    <mergeCell ref="D8:D9"/>
    <mergeCell ref="F8:F9"/>
    <mergeCell ref="C6:C7"/>
    <mergeCell ref="E6:E7"/>
    <mergeCell ref="E8:E9"/>
    <mergeCell ref="C8:C9"/>
    <mergeCell ref="A1:C4"/>
    <mergeCell ref="A6:A7"/>
    <mergeCell ref="B6:B7"/>
    <mergeCell ref="D6:D7"/>
    <mergeCell ref="F6:F7"/>
  </mergeCells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1"/>
  <sheetViews>
    <sheetView showGridLines="0" zoomScale="90" zoomScaleNormal="90" workbookViewId="0">
      <selection activeCell="D10" sqref="D10:D11"/>
    </sheetView>
  </sheetViews>
  <sheetFormatPr defaultRowHeight="14.25"/>
  <cols>
    <col min="1" max="1" width="9.140625" style="2"/>
    <col min="2" max="2" width="18.85546875" style="2" customWidth="1"/>
    <col min="3" max="3" width="26" style="2" bestFit="1" customWidth="1"/>
    <col min="4" max="4" width="11.140625" style="2" customWidth="1"/>
    <col min="5" max="8" width="14.85546875" style="2" bestFit="1" customWidth="1"/>
    <col min="9" max="9" width="15.85546875" style="2" bestFit="1" customWidth="1"/>
    <col min="10" max="10" width="9" style="2" customWidth="1"/>
    <col min="11" max="11" width="9" style="2" hidden="1" customWidth="1"/>
    <col min="12" max="12" width="13.42578125" style="2" hidden="1" customWidth="1"/>
    <col min="13" max="13" width="12.85546875" style="2" hidden="1" customWidth="1"/>
    <col min="14" max="14" width="14.7109375" style="2" hidden="1" customWidth="1"/>
    <col min="15" max="15" width="12.5703125" style="2" hidden="1" customWidth="1"/>
    <col min="16" max="16" width="15.28515625" style="2" hidden="1" customWidth="1"/>
    <col min="17" max="18" width="9" style="2" hidden="1" customWidth="1"/>
    <col min="19" max="16384" width="9.140625" style="2"/>
  </cols>
  <sheetData>
    <row r="1" spans="1:17">
      <c r="F1" s="3"/>
      <c r="G1" s="3"/>
    </row>
    <row r="2" spans="1:17" ht="35.25">
      <c r="A2" s="144" t="s">
        <v>37</v>
      </c>
      <c r="B2" s="144"/>
      <c r="C2" s="144"/>
      <c r="D2" s="144"/>
      <c r="E2" s="144"/>
      <c r="F2" s="3"/>
      <c r="G2" s="3"/>
    </row>
    <row r="3" spans="1:17" ht="35.25">
      <c r="A3" s="144" t="s">
        <v>25</v>
      </c>
      <c r="B3" s="144"/>
      <c r="C3" s="144"/>
      <c r="D3" s="144"/>
      <c r="E3" s="144"/>
      <c r="F3" s="3"/>
      <c r="G3" s="3"/>
    </row>
    <row r="4" spans="1:17">
      <c r="F4" s="3"/>
      <c r="G4" s="3"/>
    </row>
    <row r="5" spans="1:17" ht="30.75" thickBot="1">
      <c r="A5" s="2" t="s">
        <v>51</v>
      </c>
      <c r="B5" s="4"/>
      <c r="N5" s="1" t="s">
        <v>40</v>
      </c>
    </row>
    <row r="6" spans="1:17" ht="15.75" thickBot="1">
      <c r="F6" s="145" t="s">
        <v>21</v>
      </c>
      <c r="G6" s="146"/>
      <c r="H6" s="146"/>
      <c r="I6" s="147"/>
      <c r="J6" s="5"/>
      <c r="M6" s="111" t="s">
        <v>21</v>
      </c>
      <c r="N6" s="112"/>
      <c r="O6" s="112"/>
      <c r="P6" s="112"/>
      <c r="Q6" s="113"/>
    </row>
    <row r="7" spans="1:17" ht="15" customHeight="1">
      <c r="A7" s="148"/>
      <c r="B7" s="89" t="s">
        <v>0</v>
      </c>
      <c r="C7" s="89" t="s">
        <v>1</v>
      </c>
      <c r="D7" s="150" t="s">
        <v>2</v>
      </c>
      <c r="E7" s="77" t="s">
        <v>24</v>
      </c>
      <c r="F7" s="152" t="s">
        <v>3</v>
      </c>
      <c r="G7" s="154" t="s">
        <v>4</v>
      </c>
      <c r="H7" s="154" t="s">
        <v>5</v>
      </c>
      <c r="I7" s="156" t="s">
        <v>6</v>
      </c>
      <c r="J7" s="6"/>
      <c r="L7" s="7" t="s">
        <v>24</v>
      </c>
      <c r="M7" s="158" t="s">
        <v>3</v>
      </c>
      <c r="N7" s="160" t="s">
        <v>4</v>
      </c>
      <c r="O7" s="160" t="s">
        <v>5</v>
      </c>
      <c r="P7" s="109" t="s">
        <v>6</v>
      </c>
      <c r="Q7" s="109" t="s">
        <v>10</v>
      </c>
    </row>
    <row r="8" spans="1:17" ht="15.75" thickBot="1">
      <c r="A8" s="149"/>
      <c r="B8" s="90"/>
      <c r="C8" s="90"/>
      <c r="D8" s="151"/>
      <c r="E8" s="78" t="s">
        <v>7</v>
      </c>
      <c r="F8" s="153"/>
      <c r="G8" s="155"/>
      <c r="H8" s="155"/>
      <c r="I8" s="157"/>
      <c r="J8" s="6"/>
      <c r="L8" s="8" t="s">
        <v>7</v>
      </c>
      <c r="M8" s="159"/>
      <c r="N8" s="161"/>
      <c r="O8" s="161"/>
      <c r="P8" s="110"/>
      <c r="Q8" s="110"/>
    </row>
    <row r="9" spans="1:17" ht="15.75" hidden="1" thickBot="1">
      <c r="A9" s="9"/>
      <c r="B9" s="10"/>
      <c r="C9" s="11"/>
      <c r="D9" s="11"/>
      <c r="E9" s="12"/>
      <c r="F9" s="13">
        <v>0.25</v>
      </c>
      <c r="G9" s="13">
        <v>0.5</v>
      </c>
      <c r="H9" s="13">
        <v>0.75</v>
      </c>
      <c r="I9" s="14">
        <v>1</v>
      </c>
      <c r="J9" s="5"/>
      <c r="L9" s="15"/>
      <c r="M9" s="16">
        <v>0.25</v>
      </c>
      <c r="N9" s="13">
        <v>0.5</v>
      </c>
      <c r="O9" s="13">
        <v>0.75</v>
      </c>
      <c r="P9" s="14">
        <v>1</v>
      </c>
      <c r="Q9" s="6"/>
    </row>
    <row r="10" spans="1:17" ht="15" customHeight="1">
      <c r="A10" s="131" t="s">
        <v>45</v>
      </c>
      <c r="B10" s="134" t="s">
        <v>34</v>
      </c>
      <c r="C10" s="136" t="s">
        <v>29</v>
      </c>
      <c r="D10" s="138"/>
      <c r="E10" s="30" t="str">
        <f>IF($D10&gt;=1,L10*$D10, " ")</f>
        <v xml:space="preserve"> </v>
      </c>
      <c r="F10" s="31" t="str">
        <f>IF($D10&gt;=1,M10*$D10, " ")</f>
        <v xml:space="preserve"> </v>
      </c>
      <c r="G10" s="32" t="str">
        <f>IF($D10&gt;=1,$N10*$D10, " ")</f>
        <v xml:space="preserve"> </v>
      </c>
      <c r="H10" s="32" t="str">
        <f>IF($D10&gt;=1,$O10*$D10, " ")</f>
        <v xml:space="preserve"> </v>
      </c>
      <c r="I10" s="33" t="str">
        <f>IF($D10&gt;=1,$P10*$D10, " ")</f>
        <v xml:space="preserve"> </v>
      </c>
      <c r="J10" s="6"/>
      <c r="L10" s="21">
        <v>12.1</v>
      </c>
      <c r="M10" s="22">
        <f>L10*$M$9</f>
        <v>3.0249999999999999</v>
      </c>
      <c r="N10" s="22">
        <f>L10*$N$9</f>
        <v>6.05</v>
      </c>
      <c r="O10" s="22">
        <f>L10*$O$9</f>
        <v>9.0749999999999993</v>
      </c>
      <c r="P10" s="81">
        <v>12.1</v>
      </c>
      <c r="Q10" s="114">
        <f>(M10/M11*$F$20)+(N10/N11*$G$20)+(O10/O11*$H$20)+(P10/P11*$I$20)</f>
        <v>6.1534935834799027</v>
      </c>
    </row>
    <row r="11" spans="1:17" ht="15" customHeight="1" thickBot="1">
      <c r="A11" s="132"/>
      <c r="B11" s="135"/>
      <c r="C11" s="137"/>
      <c r="D11" s="139"/>
      <c r="E11" s="34" t="str">
        <f>IF($D10&gt;=1,L11*$D10," ")</f>
        <v xml:space="preserve"> </v>
      </c>
      <c r="F11" s="35" t="str">
        <f>IF($D10&gt;=1,M11*$D10," ")</f>
        <v xml:space="preserve"> </v>
      </c>
      <c r="G11" s="36" t="str">
        <f>IF($D10&gt;=1,N11*$D10," ")</f>
        <v xml:space="preserve"> </v>
      </c>
      <c r="H11" s="36" t="str">
        <f>IF($D10&gt;=1,O11*$D10," ")</f>
        <v xml:space="preserve"> </v>
      </c>
      <c r="I11" s="37" t="str">
        <f>IF($D10&gt;=1,P11*$D10," ")</f>
        <v xml:space="preserve"> </v>
      </c>
      <c r="J11" s="6"/>
      <c r="L11" s="27">
        <v>3.44</v>
      </c>
      <c r="M11" s="29">
        <v>0.42</v>
      </c>
      <c r="N11" s="29">
        <v>0.85</v>
      </c>
      <c r="O11" s="29">
        <v>1.68</v>
      </c>
      <c r="P11" s="82">
        <v>3.44</v>
      </c>
      <c r="Q11" s="115"/>
    </row>
    <row r="12" spans="1:17" ht="15" customHeight="1">
      <c r="A12" s="132"/>
      <c r="B12" s="134" t="s">
        <v>36</v>
      </c>
      <c r="C12" s="140" t="s">
        <v>30</v>
      </c>
      <c r="D12" s="142"/>
      <c r="E12" s="17" t="str">
        <f>IF($D12&gt;=1,L12*$D12, " ")</f>
        <v xml:space="preserve"> </v>
      </c>
      <c r="F12" s="18" t="str">
        <f>IF($D12&gt;=1,M12*$D12, " ")</f>
        <v xml:space="preserve"> </v>
      </c>
      <c r="G12" s="19" t="str">
        <f>IF($D12&gt;=1,$N12*$D12, " ")</f>
        <v xml:space="preserve"> </v>
      </c>
      <c r="H12" s="19" t="str">
        <f>IF($D12&gt;=1,$O12*$D12, " ")</f>
        <v xml:space="preserve"> </v>
      </c>
      <c r="I12" s="20" t="str">
        <f>IF($D12&gt;=1,$P12*$D12, " ")</f>
        <v xml:space="preserve"> </v>
      </c>
      <c r="J12" s="6"/>
      <c r="L12" s="27">
        <v>14</v>
      </c>
      <c r="M12" s="22">
        <f>L12*$M$9</f>
        <v>3.5</v>
      </c>
      <c r="N12" s="22">
        <f>L12*$N$9</f>
        <v>7</v>
      </c>
      <c r="O12" s="22">
        <f>L12*$O$9</f>
        <v>10.5</v>
      </c>
      <c r="P12" s="81">
        <v>14</v>
      </c>
      <c r="Q12" s="114">
        <f t="shared" ref="Q12:Q14" si="0">(M12/M13*$F$20)+(N12/N13*$G$20)+(O12/O13*$H$20)+(P12/P13*$I$20)</f>
        <v>5.8095053643779018</v>
      </c>
    </row>
    <row r="13" spans="1:17" ht="15" customHeight="1" thickBot="1">
      <c r="A13" s="132"/>
      <c r="B13" s="135"/>
      <c r="C13" s="141"/>
      <c r="D13" s="143"/>
      <c r="E13" s="23" t="str">
        <f>IF($D12&gt;=1,L13*$D12," ")</f>
        <v xml:space="preserve"> </v>
      </c>
      <c r="F13" s="24" t="str">
        <f>IF($D12&gt;=1,M13*$D12," ")</f>
        <v xml:space="preserve"> </v>
      </c>
      <c r="G13" s="25" t="str">
        <f>IF($D12&gt;=1,N13*$D12," ")</f>
        <v xml:space="preserve"> </v>
      </c>
      <c r="H13" s="25" t="str">
        <f>IF($D12&gt;=1,O13*$D12," ")</f>
        <v xml:space="preserve"> </v>
      </c>
      <c r="I13" s="26" t="str">
        <f>IF($D12&gt;=1,P13*$D12," ")</f>
        <v xml:space="preserve"> </v>
      </c>
      <c r="J13" s="6"/>
      <c r="L13" s="27">
        <v>4.43</v>
      </c>
      <c r="M13" s="29">
        <v>0.45</v>
      </c>
      <c r="N13" s="29">
        <v>1.0900000000000001</v>
      </c>
      <c r="O13" s="29">
        <v>2.15</v>
      </c>
      <c r="P13" s="82">
        <v>4.43</v>
      </c>
      <c r="Q13" s="115"/>
    </row>
    <row r="14" spans="1:17" ht="15" customHeight="1">
      <c r="A14" s="132"/>
      <c r="B14" s="134" t="s">
        <v>35</v>
      </c>
      <c r="C14" s="136" t="s">
        <v>31</v>
      </c>
      <c r="D14" s="138"/>
      <c r="E14" s="30" t="str">
        <f>IF($D14&gt;=1,L14*$D14, " ")</f>
        <v xml:space="preserve"> </v>
      </c>
      <c r="F14" s="31" t="str">
        <f>IF($D14&gt;=1,L14*$F$9*$D14, " ")</f>
        <v xml:space="preserve"> </v>
      </c>
      <c r="G14" s="32" t="str">
        <f>IF($D14&gt;=1,$L14*G$9*$D14, " ")</f>
        <v xml:space="preserve"> </v>
      </c>
      <c r="H14" s="32" t="str">
        <f>IF($D14&gt;=1,$L14*H$9*$D14, " ")</f>
        <v xml:space="preserve"> </v>
      </c>
      <c r="I14" s="33" t="str">
        <f>IF($D14&gt;=1,$P14*I$9*$D14, " ")</f>
        <v xml:space="preserve"> </v>
      </c>
      <c r="J14" s="6"/>
      <c r="L14" s="27">
        <v>15.1</v>
      </c>
      <c r="M14" s="22">
        <f>L14*$M$9</f>
        <v>3.7749999999999999</v>
      </c>
      <c r="N14" s="22">
        <f>L14*$N$9</f>
        <v>7.55</v>
      </c>
      <c r="O14" s="22">
        <f>L14*$O$9</f>
        <v>11.324999999999999</v>
      </c>
      <c r="P14" s="83">
        <v>15.1</v>
      </c>
      <c r="Q14" s="114">
        <f t="shared" si="0"/>
        <v>5.535632724651534</v>
      </c>
    </row>
    <row r="15" spans="1:17" ht="15" customHeight="1" thickBot="1">
      <c r="A15" s="133"/>
      <c r="B15" s="135"/>
      <c r="C15" s="137"/>
      <c r="D15" s="139"/>
      <c r="E15" s="34" t="str">
        <f>IF($D14&gt;=1,L15*$D14," ")</f>
        <v xml:space="preserve"> </v>
      </c>
      <c r="F15" s="35" t="str">
        <f>IF($D14&gt;=1,M15*$D14," ")</f>
        <v xml:space="preserve"> </v>
      </c>
      <c r="G15" s="36" t="str">
        <f>IF($D14&gt;=1,N15*$D14," ")</f>
        <v xml:space="preserve"> </v>
      </c>
      <c r="H15" s="36" t="str">
        <f>IF($D14&gt;=1,O15*$D14," ")</f>
        <v xml:space="preserve"> </v>
      </c>
      <c r="I15" s="37" t="str">
        <f>IF($D14&gt;=1,P15*$D14," ")</f>
        <v xml:space="preserve"> </v>
      </c>
      <c r="J15" s="6"/>
      <c r="L15" s="38">
        <v>5.32</v>
      </c>
      <c r="M15" s="29">
        <v>0.51</v>
      </c>
      <c r="N15" s="29">
        <v>1.23</v>
      </c>
      <c r="O15" s="29">
        <v>2.44</v>
      </c>
      <c r="P15" s="82">
        <v>5.03</v>
      </c>
      <c r="Q15" s="115"/>
    </row>
    <row r="16" spans="1:17" ht="15">
      <c r="A16" s="116"/>
      <c r="B16" s="119" t="s">
        <v>8</v>
      </c>
      <c r="C16" s="120"/>
      <c r="D16" s="120"/>
      <c r="E16" s="21">
        <f t="shared" ref="E16:I17" si="1">SUM(E14,E12,E10)</f>
        <v>0</v>
      </c>
      <c r="F16" s="39">
        <f t="shared" si="1"/>
        <v>0</v>
      </c>
      <c r="G16" s="39">
        <f t="shared" si="1"/>
        <v>0</v>
      </c>
      <c r="H16" s="39">
        <f t="shared" si="1"/>
        <v>0</v>
      </c>
      <c r="I16" s="39">
        <f t="shared" si="1"/>
        <v>0</v>
      </c>
      <c r="J16" s="6"/>
      <c r="K16" s="40"/>
      <c r="L16" s="41"/>
      <c r="M16" s="42"/>
      <c r="N16" s="42"/>
      <c r="O16" s="42"/>
      <c r="P16" s="42"/>
      <c r="Q16" s="3"/>
    </row>
    <row r="17" spans="1:17" ht="15.75" thickBot="1">
      <c r="A17" s="117"/>
      <c r="B17" s="121" t="s">
        <v>20</v>
      </c>
      <c r="C17" s="122"/>
      <c r="D17" s="122"/>
      <c r="E17" s="38">
        <f t="shared" si="1"/>
        <v>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6">
        <f t="shared" si="1"/>
        <v>0</v>
      </c>
      <c r="J17" s="43"/>
      <c r="K17" s="40"/>
      <c r="L17" s="44"/>
      <c r="M17" s="43"/>
      <c r="N17" s="43"/>
      <c r="O17" s="43"/>
      <c r="P17" s="43"/>
      <c r="Q17" s="3"/>
    </row>
    <row r="18" spans="1:17" ht="15">
      <c r="A18" s="117"/>
      <c r="B18" s="123" t="s">
        <v>9</v>
      </c>
      <c r="C18" s="124"/>
      <c r="D18" s="124"/>
      <c r="E18" s="45"/>
      <c r="F18" s="46" t="e">
        <f>F16/F17</f>
        <v>#DIV/0!</v>
      </c>
      <c r="G18" s="47" t="e">
        <f t="shared" ref="G18:I18" si="2">G16/G17</f>
        <v>#DIV/0!</v>
      </c>
      <c r="H18" s="47" t="e">
        <f t="shared" si="2"/>
        <v>#DIV/0!</v>
      </c>
      <c r="I18" s="48" t="e">
        <f t="shared" si="2"/>
        <v>#DIV/0!</v>
      </c>
      <c r="J18" s="49" t="s">
        <v>10</v>
      </c>
      <c r="L18" s="3"/>
      <c r="M18" s="3"/>
      <c r="N18" s="3"/>
      <c r="O18" s="3"/>
      <c r="P18" s="3"/>
      <c r="Q18" s="3"/>
    </row>
    <row r="19" spans="1:17" ht="15">
      <c r="A19" s="117"/>
      <c r="B19" s="125" t="s">
        <v>11</v>
      </c>
      <c r="C19" s="126"/>
      <c r="D19" s="126"/>
      <c r="E19" s="127"/>
      <c r="F19" s="50">
        <v>0.25</v>
      </c>
      <c r="G19" s="51">
        <v>0.25</v>
      </c>
      <c r="H19" s="51">
        <v>0.25</v>
      </c>
      <c r="I19" s="52">
        <v>0.25</v>
      </c>
      <c r="J19" s="53" t="e">
        <f>($F$18*F19)+($G$18*G19)+($H$18*H19)+($I$18*I19)</f>
        <v>#DIV/0!</v>
      </c>
    </row>
    <row r="20" spans="1:17" ht="15">
      <c r="A20" s="117"/>
      <c r="B20" s="125" t="s">
        <v>12</v>
      </c>
      <c r="C20" s="126"/>
      <c r="D20" s="126"/>
      <c r="E20" s="127"/>
      <c r="F20" s="50">
        <v>0.2</v>
      </c>
      <c r="G20" s="51">
        <v>0.36</v>
      </c>
      <c r="H20" s="51">
        <v>0.32</v>
      </c>
      <c r="I20" s="52">
        <v>0.12</v>
      </c>
      <c r="J20" s="53" t="e">
        <f>($F$18*F20)+($G$18*G20)+($H$18*H20)+($I$18*I20)</f>
        <v>#DIV/0!</v>
      </c>
    </row>
    <row r="21" spans="1:17" ht="15.75" thickBot="1">
      <c r="A21" s="118"/>
      <c r="B21" s="128" t="s">
        <v>13</v>
      </c>
      <c r="C21" s="129"/>
      <c r="D21" s="129"/>
      <c r="E21" s="130"/>
      <c r="F21" s="54">
        <v>0</v>
      </c>
      <c r="G21" s="55">
        <v>0</v>
      </c>
      <c r="H21" s="55"/>
      <c r="I21" s="56"/>
      <c r="J21" s="57">
        <f>($F$64*F21)+($G$64*G21)+($H$64*H21)+($I$64*I21)</f>
        <v>0</v>
      </c>
    </row>
  </sheetData>
  <sheetProtection password="F008" sheet="1" objects="1" scenarios="1"/>
  <protectedRanges>
    <protectedRange sqref="D10:D15" name="Range1"/>
    <protectedRange sqref="F21:I21" name="User defined_2"/>
  </protectedRanges>
  <mergeCells count="37">
    <mergeCell ref="A2:E2"/>
    <mergeCell ref="A3:E3"/>
    <mergeCell ref="F6:I6"/>
    <mergeCell ref="A7:A8"/>
    <mergeCell ref="B7:B8"/>
    <mergeCell ref="C7:C8"/>
    <mergeCell ref="D7:D8"/>
    <mergeCell ref="F7:F8"/>
    <mergeCell ref="G7:G8"/>
    <mergeCell ref="H7:H8"/>
    <mergeCell ref="I7:I8"/>
    <mergeCell ref="A10:A15"/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A16:A21"/>
    <mergeCell ref="B16:D16"/>
    <mergeCell ref="B17:D17"/>
    <mergeCell ref="B18:D18"/>
    <mergeCell ref="B19:E19"/>
    <mergeCell ref="B20:E20"/>
    <mergeCell ref="B21:E21"/>
    <mergeCell ref="Q7:Q8"/>
    <mergeCell ref="M6:Q6"/>
    <mergeCell ref="Q10:Q11"/>
    <mergeCell ref="Q12:Q13"/>
    <mergeCell ref="Q14:Q15"/>
    <mergeCell ref="P7:P8"/>
    <mergeCell ref="M7:M8"/>
    <mergeCell ref="N7:N8"/>
    <mergeCell ref="O7:O8"/>
  </mergeCells>
  <phoneticPr fontId="4"/>
  <dataValidations count="1">
    <dataValidation type="decimal" operator="greaterThan" allowBlank="1" showInputMessage="1" showErrorMessage="1" sqref="D10:D15">
      <formula1>0</formula1>
    </dataValidation>
  </dataValidations>
  <pageMargins left="0.7" right="0.7" top="0.75" bottom="0.75" header="0.3" footer="0.3"/>
  <pageSetup paperSize="9"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P21"/>
  <sheetViews>
    <sheetView showGridLines="0" zoomScale="90" zoomScaleNormal="90" workbookViewId="0">
      <selection activeCell="F1" sqref="F1:F1048576"/>
    </sheetView>
  </sheetViews>
  <sheetFormatPr defaultRowHeight="14.25"/>
  <cols>
    <col min="1" max="1" width="14.7109375" style="2" customWidth="1"/>
    <col min="2" max="2" width="20" style="2" customWidth="1"/>
    <col min="3" max="3" width="26" style="2" customWidth="1"/>
    <col min="4" max="4" width="8.5703125" style="2" customWidth="1"/>
    <col min="5" max="5" width="13.42578125" style="2" bestFit="1" customWidth="1"/>
    <col min="6" max="6" width="12.85546875" style="2" bestFit="1" customWidth="1"/>
    <col min="7" max="8" width="11.7109375" style="2" bestFit="1" customWidth="1"/>
    <col min="9" max="9" width="13.7109375" style="2" bestFit="1" customWidth="1"/>
    <col min="10" max="10" width="11.140625" style="2" customWidth="1"/>
    <col min="11" max="11" width="14.5703125" style="2" hidden="1" customWidth="1"/>
    <col min="12" max="14" width="11.42578125" style="2" hidden="1" customWidth="1"/>
    <col min="15" max="15" width="12.42578125" style="2" hidden="1" customWidth="1"/>
    <col min="16" max="16" width="9.140625" style="2" hidden="1" customWidth="1"/>
    <col min="17" max="16384" width="9.140625" style="2"/>
  </cols>
  <sheetData>
    <row r="2" spans="1:16" ht="35.25">
      <c r="A2" s="144" t="s">
        <v>38</v>
      </c>
      <c r="B2" s="144"/>
      <c r="C2" s="144"/>
      <c r="D2" s="144"/>
      <c r="E2" s="144"/>
      <c r="F2" s="3"/>
      <c r="G2" s="3"/>
    </row>
    <row r="3" spans="1:16" ht="35.25">
      <c r="A3" s="144" t="s">
        <v>26</v>
      </c>
      <c r="B3" s="144"/>
      <c r="C3" s="144"/>
      <c r="D3" s="144"/>
      <c r="E3" s="144"/>
      <c r="F3" s="3"/>
      <c r="G3" s="3"/>
    </row>
    <row r="5" spans="1:16" ht="30.75" thickBot="1">
      <c r="A5" s="2" t="s">
        <v>51</v>
      </c>
      <c r="B5" s="4"/>
      <c r="L5" s="2" t="s">
        <v>39</v>
      </c>
    </row>
    <row r="6" spans="1:16" ht="15.75" thickBot="1">
      <c r="F6" s="164" t="s">
        <v>22</v>
      </c>
      <c r="G6" s="165"/>
      <c r="H6" s="165"/>
      <c r="I6" s="166"/>
      <c r="K6" s="58"/>
      <c r="L6" s="164" t="s">
        <v>22</v>
      </c>
      <c r="M6" s="165"/>
      <c r="N6" s="165"/>
      <c r="O6" s="165"/>
      <c r="P6" s="166"/>
    </row>
    <row r="7" spans="1:16" ht="15" customHeight="1" thickBot="1">
      <c r="A7" s="177"/>
      <c r="B7" s="177" t="s">
        <v>0</v>
      </c>
      <c r="C7" s="89" t="s">
        <v>1</v>
      </c>
      <c r="D7" s="89" t="s">
        <v>2</v>
      </c>
      <c r="E7" s="79" t="s">
        <v>23</v>
      </c>
      <c r="F7" s="175" t="s">
        <v>18</v>
      </c>
      <c r="G7" s="173" t="s">
        <v>17</v>
      </c>
      <c r="H7" s="173" t="s">
        <v>16</v>
      </c>
      <c r="I7" s="162" t="s">
        <v>15</v>
      </c>
      <c r="K7" s="76" t="s">
        <v>27</v>
      </c>
      <c r="L7" s="175" t="s">
        <v>18</v>
      </c>
      <c r="M7" s="173" t="s">
        <v>17</v>
      </c>
      <c r="N7" s="173" t="s">
        <v>16</v>
      </c>
      <c r="O7" s="162" t="s">
        <v>15</v>
      </c>
      <c r="P7" s="162" t="s">
        <v>14</v>
      </c>
    </row>
    <row r="8" spans="1:16" ht="15.75" thickBot="1">
      <c r="A8" s="178"/>
      <c r="B8" s="178"/>
      <c r="C8" s="90"/>
      <c r="D8" s="90"/>
      <c r="E8" s="80" t="s">
        <v>7</v>
      </c>
      <c r="F8" s="176"/>
      <c r="G8" s="174"/>
      <c r="H8" s="174"/>
      <c r="I8" s="163"/>
      <c r="K8" s="75" t="s">
        <v>7</v>
      </c>
      <c r="L8" s="176"/>
      <c r="M8" s="174"/>
      <c r="N8" s="174"/>
      <c r="O8" s="163"/>
      <c r="P8" s="163"/>
    </row>
    <row r="9" spans="1:16" ht="15.75" hidden="1" thickBot="1">
      <c r="A9" s="59"/>
      <c r="B9" s="60"/>
      <c r="C9" s="61"/>
      <c r="D9" s="61"/>
      <c r="E9" s="62"/>
      <c r="F9" s="63">
        <v>0.25</v>
      </c>
      <c r="G9" s="63">
        <v>0.5</v>
      </c>
      <c r="H9" s="63">
        <v>0.75</v>
      </c>
      <c r="I9" s="64">
        <v>1</v>
      </c>
      <c r="K9" s="65"/>
      <c r="L9" s="63">
        <v>0.25</v>
      </c>
      <c r="M9" s="63">
        <v>0.5</v>
      </c>
      <c r="N9" s="63">
        <v>0.75</v>
      </c>
      <c r="O9" s="64">
        <v>1</v>
      </c>
    </row>
    <row r="10" spans="1:16" ht="15" customHeight="1">
      <c r="A10" s="132" t="s">
        <v>44</v>
      </c>
      <c r="B10" s="134" t="s">
        <v>34</v>
      </c>
      <c r="C10" s="97" t="s">
        <v>29</v>
      </c>
      <c r="D10" s="171"/>
      <c r="E10" s="30" t="str">
        <f>IF($D10&gt;=1,K10*$D10, " ")</f>
        <v xml:space="preserve"> </v>
      </c>
      <c r="F10" s="66" t="str">
        <f>IF($D10&gt;=1,L10*$D10, " ")</f>
        <v xml:space="preserve"> </v>
      </c>
      <c r="G10" s="66" t="str">
        <f>IF($D10&gt;=1,M10*$D10, " ")</f>
        <v xml:space="preserve"> </v>
      </c>
      <c r="H10" s="66" t="str">
        <f>IF($D10&gt;=1,N10*$D10, " ")</f>
        <v xml:space="preserve"> </v>
      </c>
      <c r="I10" s="66" t="str">
        <f>IF($D10&gt;=1,O10*$D10, " ")</f>
        <v xml:space="preserve"> </v>
      </c>
      <c r="K10" s="67">
        <v>13.6</v>
      </c>
      <c r="L10" s="22">
        <f>K10*0.25</f>
        <v>3.4</v>
      </c>
      <c r="M10" s="22">
        <f>K10*0.5</f>
        <v>6.8</v>
      </c>
      <c r="N10" s="22">
        <f>K10*0.75</f>
        <v>10.199999999999999</v>
      </c>
      <c r="O10" s="81">
        <v>12.3</v>
      </c>
      <c r="P10" s="167">
        <f>(L10/L11*$F$20)+(M10/M11*$G$20)+(N10/N11*$H$20)+(O10/O11*$I$20)</f>
        <v>5.6533918493724364</v>
      </c>
    </row>
    <row r="11" spans="1:16" ht="15" thickBot="1">
      <c r="A11" s="132"/>
      <c r="B11" s="135"/>
      <c r="C11" s="98"/>
      <c r="D11" s="172"/>
      <c r="E11" s="34" t="str">
        <f>IF($D10&gt;=1,K11*$D10, " ")</f>
        <v xml:space="preserve"> </v>
      </c>
      <c r="F11" s="68" t="str">
        <f>IF($D10&gt;=1,L11*$D10, " ")</f>
        <v xml:space="preserve"> </v>
      </c>
      <c r="G11" s="68" t="str">
        <f t="shared" ref="G11:I11" si="0">IF($D10&gt;=1,M11*$D10, " ")</f>
        <v xml:space="preserve"> </v>
      </c>
      <c r="H11" s="68" t="str">
        <f t="shared" si="0"/>
        <v xml:space="preserve"> </v>
      </c>
      <c r="I11" s="68" t="str">
        <f t="shared" si="0"/>
        <v xml:space="preserve"> </v>
      </c>
      <c r="K11" s="69">
        <v>3.09</v>
      </c>
      <c r="L11" s="28">
        <v>0.5</v>
      </c>
      <c r="M11" s="29">
        <v>1.04</v>
      </c>
      <c r="N11" s="29">
        <v>2.17</v>
      </c>
      <c r="O11" s="82">
        <v>3.39</v>
      </c>
      <c r="P11" s="168"/>
    </row>
    <row r="12" spans="1:16" ht="15" customHeight="1">
      <c r="A12" s="132"/>
      <c r="B12" s="134" t="s">
        <v>36</v>
      </c>
      <c r="C12" s="105" t="s">
        <v>30</v>
      </c>
      <c r="D12" s="169"/>
      <c r="E12" s="17" t="str">
        <f>IF($D12&gt;=1,K12*$D12, " ")</f>
        <v xml:space="preserve"> </v>
      </c>
      <c r="F12" s="70" t="str">
        <f>IF($D12&gt;=1,L12*$D12, " ")</f>
        <v xml:space="preserve"> </v>
      </c>
      <c r="G12" s="70" t="str">
        <f>IF($D12&gt;=1,M12*$D12, " ")</f>
        <v xml:space="preserve"> </v>
      </c>
      <c r="H12" s="70" t="str">
        <f>IF($D12&gt;=1,N12*$D12, " ")</f>
        <v xml:space="preserve"> </v>
      </c>
      <c r="I12" s="70" t="str">
        <f>IF($D12&gt;=1,O12*$D12, " ")</f>
        <v xml:space="preserve"> </v>
      </c>
      <c r="K12" s="67">
        <v>16</v>
      </c>
      <c r="L12" s="22">
        <f>K12*0.25</f>
        <v>4</v>
      </c>
      <c r="M12" s="22">
        <f>K12*0.5</f>
        <v>8</v>
      </c>
      <c r="N12" s="22">
        <f>K12*0.75</f>
        <v>12</v>
      </c>
      <c r="O12" s="83">
        <v>14.6</v>
      </c>
      <c r="P12" s="167">
        <f t="shared" ref="P12" si="1">(L12/L13*$F$20)+(M12/M13*$G$20)+(N12/N13*$H$20)+(O12/O13*$I$20)</f>
        <v>5.1794539378749906</v>
      </c>
    </row>
    <row r="13" spans="1:16" ht="15" thickBot="1">
      <c r="A13" s="132"/>
      <c r="B13" s="135"/>
      <c r="C13" s="106"/>
      <c r="D13" s="170"/>
      <c r="E13" s="23" t="str">
        <f>IF($D12&gt;=1,K13*$D12, " ")</f>
        <v xml:space="preserve"> </v>
      </c>
      <c r="F13" s="71" t="str">
        <f>IF($D12&gt;=1,L13*$D12, " ")</f>
        <v xml:space="preserve"> </v>
      </c>
      <c r="G13" s="71" t="str">
        <f t="shared" ref="G13" si="2">IF($D12&gt;=1,M13*$D12, " ")</f>
        <v xml:space="preserve"> </v>
      </c>
      <c r="H13" s="71" t="str">
        <f t="shared" ref="H13" si="3">IF($D12&gt;=1,N13*$D12, " ")</f>
        <v xml:space="preserve"> </v>
      </c>
      <c r="I13" s="71" t="str">
        <f t="shared" ref="I13" si="4">IF($D12&gt;=1,O13*$D12, " ")</f>
        <v xml:space="preserve"> </v>
      </c>
      <c r="K13" s="69">
        <v>3.93</v>
      </c>
      <c r="L13" s="84">
        <v>0.66</v>
      </c>
      <c r="M13" s="29">
        <v>1.33</v>
      </c>
      <c r="N13" s="29">
        <v>2.75</v>
      </c>
      <c r="O13" s="82">
        <v>4.32</v>
      </c>
      <c r="P13" s="168"/>
    </row>
    <row r="14" spans="1:16" ht="15" customHeight="1">
      <c r="A14" s="132"/>
      <c r="B14" s="134" t="s">
        <v>35</v>
      </c>
      <c r="C14" s="97" t="s">
        <v>31</v>
      </c>
      <c r="D14" s="171"/>
      <c r="E14" s="30" t="str">
        <f>IF($D14&gt;=1,K14*$D14, " ")</f>
        <v xml:space="preserve"> </v>
      </c>
      <c r="F14" s="66" t="str">
        <f>IF($D14&gt;=1,L14*$D14, " ")</f>
        <v xml:space="preserve"> </v>
      </c>
      <c r="G14" s="66" t="str">
        <f>IF($D14&gt;=1,M14*$D14, " ")</f>
        <v xml:space="preserve"> </v>
      </c>
      <c r="H14" s="66" t="str">
        <f>IF($D14&gt;=1,N14*$D14, " ")</f>
        <v xml:space="preserve"> </v>
      </c>
      <c r="I14" s="66" t="str">
        <f>IF($D14&gt;=1,O14*$D14, " ")</f>
        <v xml:space="preserve"> </v>
      </c>
      <c r="K14" s="67">
        <v>16.5</v>
      </c>
      <c r="L14" s="22">
        <f>K14*0.25</f>
        <v>4.125</v>
      </c>
      <c r="M14" s="22">
        <f>K14*0.5</f>
        <v>8.25</v>
      </c>
      <c r="N14" s="22">
        <f>K14*0.75</f>
        <v>12.375</v>
      </c>
      <c r="O14" s="83">
        <v>4.5199999999999996</v>
      </c>
      <c r="P14" s="167">
        <f t="shared" ref="P14" si="5">(L14/L15*$F$20)+(M14/M15*$G$20)+(N14/N15*$H$20)+(O14/O15*$I$20)</f>
        <v>4.8321337621616092</v>
      </c>
    </row>
    <row r="15" spans="1:16" ht="15" thickBot="1">
      <c r="A15" s="133"/>
      <c r="B15" s="135"/>
      <c r="C15" s="98"/>
      <c r="D15" s="172"/>
      <c r="E15" s="34" t="str">
        <f>IF($D14&gt;=1,K15*$D14, " ")</f>
        <v xml:space="preserve"> </v>
      </c>
      <c r="F15" s="68" t="str">
        <f>IF($D14&gt;=1,L15*$D14, " ")</f>
        <v xml:space="preserve"> </v>
      </c>
      <c r="G15" s="68" t="str">
        <f t="shared" ref="G15" si="6">IF($D14&gt;=1,M15*$D14, " ")</f>
        <v xml:space="preserve"> </v>
      </c>
      <c r="H15" s="68" t="str">
        <f t="shared" ref="H15" si="7">IF($D14&gt;=1,N15*$D14, " ")</f>
        <v xml:space="preserve"> </v>
      </c>
      <c r="I15" s="68" t="str">
        <f t="shared" ref="I15" si="8">IF($D14&gt;=1,O15*$D14, " ")</f>
        <v xml:space="preserve"> </v>
      </c>
      <c r="K15" s="72">
        <v>4.26</v>
      </c>
      <c r="L15" s="85">
        <v>0.69</v>
      </c>
      <c r="M15" s="86">
        <v>1.39</v>
      </c>
      <c r="N15" s="86">
        <v>2.87</v>
      </c>
      <c r="O15" s="87">
        <v>4.5199999999999996</v>
      </c>
      <c r="P15" s="168"/>
    </row>
    <row r="16" spans="1:16" ht="15">
      <c r="A16" s="116"/>
      <c r="B16" s="179" t="s">
        <v>8</v>
      </c>
      <c r="C16" s="180"/>
      <c r="D16" s="180"/>
      <c r="E16" s="73">
        <f t="shared" ref="E16:I17" si="9">SUM(E14,E12,E10)</f>
        <v>0</v>
      </c>
      <c r="F16" s="74">
        <f t="shared" si="9"/>
        <v>0</v>
      </c>
      <c r="G16" s="74">
        <f t="shared" si="9"/>
        <v>0</v>
      </c>
      <c r="H16" s="74">
        <f t="shared" si="9"/>
        <v>0</v>
      </c>
      <c r="I16" s="74">
        <f t="shared" si="9"/>
        <v>0</v>
      </c>
      <c r="J16" s="40"/>
    </row>
    <row r="17" spans="1:10" ht="15.75" thickBot="1">
      <c r="A17" s="117"/>
      <c r="B17" s="121" t="s">
        <v>20</v>
      </c>
      <c r="C17" s="122"/>
      <c r="D17" s="122"/>
      <c r="E17" s="38">
        <f t="shared" si="9"/>
        <v>0</v>
      </c>
      <c r="F17" s="26">
        <f t="shared" si="9"/>
        <v>0</v>
      </c>
      <c r="G17" s="26">
        <f t="shared" si="9"/>
        <v>0</v>
      </c>
      <c r="H17" s="26">
        <f t="shared" si="9"/>
        <v>0</v>
      </c>
      <c r="I17" s="26">
        <f t="shared" si="9"/>
        <v>0</v>
      </c>
      <c r="J17" s="40"/>
    </row>
    <row r="18" spans="1:10" ht="15">
      <c r="A18" s="117"/>
      <c r="B18" s="123" t="s">
        <v>19</v>
      </c>
      <c r="C18" s="124"/>
      <c r="D18" s="124"/>
      <c r="E18" s="181"/>
      <c r="F18" s="46" t="e">
        <f>F16/F17</f>
        <v>#DIV/0!</v>
      </c>
      <c r="G18" s="47" t="e">
        <f t="shared" ref="G18:I18" si="10">G16/G17</f>
        <v>#DIV/0!</v>
      </c>
      <c r="H18" s="47" t="e">
        <f t="shared" si="10"/>
        <v>#DIV/0!</v>
      </c>
      <c r="I18" s="48" t="e">
        <f t="shared" si="10"/>
        <v>#DIV/0!</v>
      </c>
      <c r="J18" s="49" t="s">
        <v>14</v>
      </c>
    </row>
    <row r="19" spans="1:10" ht="15">
      <c r="A19" s="117"/>
      <c r="B19" s="125" t="s">
        <v>11</v>
      </c>
      <c r="C19" s="126"/>
      <c r="D19" s="126"/>
      <c r="E19" s="127"/>
      <c r="F19" s="50">
        <v>0.25</v>
      </c>
      <c r="G19" s="51">
        <v>0.25</v>
      </c>
      <c r="H19" s="51">
        <v>0.25</v>
      </c>
      <c r="I19" s="52">
        <v>0.25</v>
      </c>
      <c r="J19" s="53" t="e">
        <f>($F$18*F19)+($G$18*G19)+($H$18*H19)+($I$18*I19)</f>
        <v>#DIV/0!</v>
      </c>
    </row>
    <row r="20" spans="1:10" ht="15">
      <c r="A20" s="117"/>
      <c r="B20" s="125" t="s">
        <v>12</v>
      </c>
      <c r="C20" s="126"/>
      <c r="D20" s="126"/>
      <c r="E20" s="127"/>
      <c r="F20" s="50">
        <v>0.2</v>
      </c>
      <c r="G20" s="51">
        <v>0.36</v>
      </c>
      <c r="H20" s="51">
        <v>0.32</v>
      </c>
      <c r="I20" s="52">
        <v>0.12</v>
      </c>
      <c r="J20" s="53" t="e">
        <f>($F$18*F20)+($G$18*G20)+($H$18*H20)+($I$18*I20)</f>
        <v>#DIV/0!</v>
      </c>
    </row>
    <row r="21" spans="1:10" ht="15.75" thickBot="1">
      <c r="A21" s="118"/>
      <c r="B21" s="128" t="s">
        <v>13</v>
      </c>
      <c r="C21" s="129"/>
      <c r="D21" s="129"/>
      <c r="E21" s="130"/>
      <c r="F21" s="54"/>
      <c r="G21" s="55"/>
      <c r="H21" s="55"/>
      <c r="I21" s="56"/>
      <c r="J21" s="57" t="e">
        <f>($F$18*F21)+($G$18*G21)+($H$18*H21)+($I$18*I21)</f>
        <v>#DIV/0!</v>
      </c>
    </row>
  </sheetData>
  <sheetProtection password="F008" sheet="1" objects="1" scenarios="1"/>
  <protectedRanges>
    <protectedRange sqref="D10:D15" name="Range1_1"/>
    <protectedRange sqref="F21:I21" name="User defined_2_1"/>
  </protectedRanges>
  <mergeCells count="37">
    <mergeCell ref="A2:E2"/>
    <mergeCell ref="A3:E3"/>
    <mergeCell ref="A7:A8"/>
    <mergeCell ref="A16:A21"/>
    <mergeCell ref="B17:D17"/>
    <mergeCell ref="B21:E21"/>
    <mergeCell ref="B16:D16"/>
    <mergeCell ref="B18:E18"/>
    <mergeCell ref="B19:E19"/>
    <mergeCell ref="B20:E20"/>
    <mergeCell ref="C7:C8"/>
    <mergeCell ref="D7:D8"/>
    <mergeCell ref="B7:B8"/>
    <mergeCell ref="A10:A15"/>
    <mergeCell ref="D14:D15"/>
    <mergeCell ref="C14:C15"/>
    <mergeCell ref="F6:I6"/>
    <mergeCell ref="G7:G8"/>
    <mergeCell ref="H7:H8"/>
    <mergeCell ref="I7:I8"/>
    <mergeCell ref="F7:F8"/>
    <mergeCell ref="B14:B15"/>
    <mergeCell ref="D12:D13"/>
    <mergeCell ref="C12:C13"/>
    <mergeCell ref="B12:B13"/>
    <mergeCell ref="D10:D11"/>
    <mergeCell ref="C10:C11"/>
    <mergeCell ref="B10:B11"/>
    <mergeCell ref="P7:P8"/>
    <mergeCell ref="L6:P6"/>
    <mergeCell ref="P10:P11"/>
    <mergeCell ref="P12:P13"/>
    <mergeCell ref="P14:P15"/>
    <mergeCell ref="L7:L8"/>
    <mergeCell ref="M7:M8"/>
    <mergeCell ref="N7:N8"/>
    <mergeCell ref="O7:O8"/>
  </mergeCells>
  <phoneticPr fontId="4"/>
  <dataValidations count="1">
    <dataValidation type="decimal" operator="greaterThan" allowBlank="1" showInputMessage="1" showErrorMessage="1" sqref="D10:D15">
      <formula1>0</formula1>
    </dataValidation>
  </dataValidations>
  <pageMargins left="0.7" right="0.7" top="0.75" bottom="0.75" header="0.3" footer="0.3"/>
  <pageSetup paperSize="9" scale="60" fitToHeight="0" orientation="portrait" r:id="rId1"/>
  <rowBreaks count="1" manualBreakCount="1">
    <brk id="2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 Sheet</vt:lpstr>
      <vt:lpstr>J-IIS SEER </vt:lpstr>
      <vt:lpstr>J-IIS SCOP </vt:lpstr>
      <vt:lpstr>'J-IIS SCOP '!Print_Area</vt:lpstr>
      <vt:lpstr>'J-IIS SEER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Nielsen</dc:creator>
  <cp:lastModifiedBy>Colin Goode</cp:lastModifiedBy>
  <cp:lastPrinted>2015-02-25T10:40:10Z</cp:lastPrinted>
  <dcterms:created xsi:type="dcterms:W3CDTF">2013-03-26T15:11:27Z</dcterms:created>
  <dcterms:modified xsi:type="dcterms:W3CDTF">2015-05-07T15:37:41Z</dcterms:modified>
</cp:coreProperties>
</file>